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8850" tabRatio="799" activeTab="2"/>
  </bookViews>
  <sheets>
    <sheet name="раздел 1  БУ" sheetId="4" r:id="rId1"/>
    <sheet name="раздел 2 БУ мун.задание" sheetId="7" r:id="rId2"/>
    <sheet name="раздел 2 БУ" sheetId="2" r:id="rId3"/>
    <sheet name="раздел 3 БУ" sheetId="6" r:id="rId4"/>
  </sheets>
  <definedNames>
    <definedName name="_xlnm.Print_Area" localSheetId="0">'раздел 1  БУ'!$A$1:$O$51</definedName>
    <definedName name="_xlnm.Print_Area" localSheetId="2">'раздел 2 БУ'!$A$1:$H$99</definedName>
    <definedName name="_xlnm.Print_Area" localSheetId="3">'раздел 3 БУ'!$A$1:$E$28</definedName>
  </definedNames>
  <calcPr calcId="144525"/>
</workbook>
</file>

<file path=xl/calcChain.xml><?xml version="1.0" encoding="utf-8"?>
<calcChain xmlns="http://schemas.openxmlformats.org/spreadsheetml/2006/main">
  <c r="F48" i="2" l="1"/>
  <c r="E24" i="6" l="1"/>
  <c r="E20" i="6"/>
  <c r="E10" i="6"/>
  <c r="E6" i="6"/>
  <c r="E4" i="6"/>
  <c r="E55" i="2"/>
  <c r="E64" i="2"/>
  <c r="E86" i="2"/>
  <c r="F44" i="2"/>
  <c r="G45" i="4"/>
  <c r="G44" i="4"/>
  <c r="G43" i="4"/>
  <c r="G42" i="4"/>
  <c r="F85" i="2" l="1"/>
  <c r="G85" i="2" s="1"/>
  <c r="F62" i="2"/>
  <c r="G62" i="2" s="1"/>
  <c r="F63" i="2"/>
  <c r="G63" i="2" s="1"/>
  <c r="F45" i="2"/>
  <c r="F46" i="2"/>
  <c r="F47" i="2"/>
  <c r="F43" i="2"/>
  <c r="F41" i="2"/>
  <c r="E17" i="6" l="1"/>
  <c r="D17" i="6"/>
  <c r="E11" i="6" l="1"/>
  <c r="E13" i="6" s="1"/>
  <c r="D11" i="6"/>
  <c r="D13" i="6" s="1"/>
  <c r="E8" i="6"/>
  <c r="D8" i="6"/>
  <c r="E78" i="2"/>
  <c r="F42" i="2"/>
  <c r="E42" i="2"/>
  <c r="E23" i="2"/>
  <c r="F14" i="2"/>
  <c r="E14" i="2"/>
  <c r="G14" i="2" l="1"/>
  <c r="F46" i="4"/>
  <c r="G46" i="4" s="1"/>
  <c r="F8" i="2" l="1"/>
  <c r="E8" i="2"/>
  <c r="G49" i="2"/>
  <c r="F50" i="2"/>
  <c r="G48" i="2" s="1"/>
  <c r="G8" i="2" l="1"/>
  <c r="G46" i="2" l="1"/>
  <c r="G45" i="2"/>
  <c r="G47" i="2"/>
  <c r="F76" i="2"/>
  <c r="G76" i="2" s="1"/>
  <c r="F75" i="2"/>
  <c r="G75" i="2" s="1"/>
  <c r="F73" i="2"/>
  <c r="G73" i="2" s="1"/>
  <c r="E70" i="2"/>
  <c r="E53" i="2"/>
  <c r="F81" i="2"/>
  <c r="G81" i="2" s="1"/>
  <c r="F82" i="2"/>
  <c r="G82" i="2" s="1"/>
  <c r="G83" i="2"/>
  <c r="F86" i="2"/>
  <c r="G86" i="2" s="1"/>
  <c r="E51" i="2" l="1"/>
  <c r="F74" i="2" l="1"/>
  <c r="G74" i="2" s="1"/>
  <c r="F65" i="2"/>
  <c r="G65" i="2" s="1"/>
  <c r="F66" i="2"/>
  <c r="G66" i="2" s="1"/>
  <c r="F56" i="2"/>
  <c r="G56" i="2" s="1"/>
  <c r="F84" i="2"/>
  <c r="G80" i="2"/>
  <c r="G50" i="2"/>
  <c r="G84" i="2" l="1"/>
  <c r="F78" i="2"/>
  <c r="G78" i="2" l="1"/>
  <c r="G6" i="2" l="1"/>
  <c r="G25" i="2"/>
  <c r="G26" i="2"/>
  <c r="G24" i="2"/>
  <c r="F23" i="2"/>
  <c r="F72" i="2"/>
  <c r="G72" i="2" s="1"/>
  <c r="F55" i="2"/>
  <c r="F57" i="2"/>
  <c r="G57" i="2" s="1"/>
  <c r="F58" i="2"/>
  <c r="G58" i="2" s="1"/>
  <c r="F59" i="2"/>
  <c r="G59" i="2" s="1"/>
  <c r="F60" i="2"/>
  <c r="G60" i="2" s="1"/>
  <c r="F61" i="2"/>
  <c r="G61" i="2" s="1"/>
  <c r="F64" i="2"/>
  <c r="G64" i="2" s="1"/>
  <c r="F67" i="2"/>
  <c r="G67" i="2" s="1"/>
  <c r="F68" i="2"/>
  <c r="G68" i="2" s="1"/>
  <c r="G44" i="2"/>
  <c r="G41" i="2"/>
  <c r="G43" i="2"/>
  <c r="F70" i="2" l="1"/>
  <c r="G70" i="2" s="1"/>
  <c r="G23" i="2"/>
  <c r="F53" i="2"/>
  <c r="G55" i="2"/>
  <c r="G42" i="2"/>
  <c r="F51" i="2" l="1"/>
  <c r="G51" i="2" s="1"/>
  <c r="G53" i="2"/>
  <c r="F39" i="2" l="1"/>
  <c r="E39" i="2"/>
  <c r="D95" i="2"/>
  <c r="D89" i="2"/>
  <c r="G39" i="2" l="1"/>
  <c r="D46" i="4"/>
  <c r="H46" i="4"/>
  <c r="I46" i="4"/>
  <c r="J46" i="4"/>
  <c r="K46" i="4"/>
  <c r="L46" i="4"/>
  <c r="M46" i="4"/>
  <c r="N46" i="4"/>
  <c r="O46" i="4"/>
  <c r="C46" i="4"/>
</calcChain>
</file>

<file path=xl/sharedStrings.xml><?xml version="1.0" encoding="utf-8"?>
<sst xmlns="http://schemas.openxmlformats.org/spreadsheetml/2006/main" count="502" uniqueCount="222">
  <si>
    <t>Раздел 1. Общие сведения об учреждении</t>
  </si>
  <si>
    <t>1. Виды деятельности в соответствии с учредительными документами (уставами)</t>
  </si>
  <si>
    <t>2.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</si>
  <si>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№ п/п</t>
  </si>
  <si>
    <t>1.</t>
  </si>
  <si>
    <t>2.</t>
  </si>
  <si>
    <t>3.</t>
  </si>
  <si>
    <t>№
п/п</t>
  </si>
  <si>
    <t>Структура согласно Штатному расписанию</t>
  </si>
  <si>
    <t>Штатная численность работников учреждения на начало года</t>
  </si>
  <si>
    <t>Штатная численность работников учреждения на конец года</t>
  </si>
  <si>
    <t>Причины изменения</t>
  </si>
  <si>
    <t>Средняя заработная плата работников учреждения за отчетный период</t>
  </si>
  <si>
    <t>Обслуживающий персонал</t>
  </si>
  <si>
    <t>Административный персонал</t>
  </si>
  <si>
    <t>Педагогический персонал</t>
  </si>
  <si>
    <t>Учебно-вспомогательный персонал</t>
  </si>
  <si>
    <t>Для учреждений образования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</si>
  <si>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</si>
  <si>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</si>
  <si>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Единица
измерения</t>
  </si>
  <si>
    <t>На начало года</t>
  </si>
  <si>
    <t>На конец года</t>
  </si>
  <si>
    <t>Отклонение
(в %)</t>
  </si>
  <si>
    <t>Причина отклонения</t>
  </si>
  <si>
    <t>Нереальная к взысканию дебиторская задолженность</t>
  </si>
  <si>
    <t>Кредиторская задолженность в разрезе выплат, предусмотренных Планом финансово-хозяйственной деятельности</t>
  </si>
  <si>
    <t>Суммы доходов, полученных от оказания платных услуг (выполнения работ)</t>
  </si>
  <si>
    <t>Общее количество потребителей, воспользовавшихся услугами (работами) учреждения</t>
  </si>
  <si>
    <t>Принятые по результатам рассмотрения жалоб меры</t>
  </si>
  <si>
    <t>Балансовая (остаточная) стоимость нефинансовых активов</t>
  </si>
  <si>
    <t>Показатели</t>
  </si>
  <si>
    <t>Просроченная кредиторская задолженность*</t>
  </si>
  <si>
    <t>* указать причины образования просроченной кредиторской задолженности</t>
  </si>
  <si>
    <t>Наименование показателя</t>
  </si>
  <si>
    <t>в том числе</t>
  </si>
  <si>
    <t>План</t>
  </si>
  <si>
    <t>Факт</t>
  </si>
  <si>
    <t>% выполнения</t>
  </si>
  <si>
    <t>Количество объектов недвижимого имущества, закрепленного за Учреждением на праве оперативного управления</t>
  </si>
  <si>
    <t>Общая площадь объектов недвижимого имущества, закрепленного за Учреждением на праве оперативного управления и переданного в аренду</t>
  </si>
  <si>
    <t>Общая площадь объектов недвижимого имущества, закрепленного за Учреждением на праве оперативного управления и переданного в безвозмездное пользование</t>
  </si>
  <si>
    <t>На начало отчетного периода</t>
  </si>
  <si>
    <t>На конец отчетного периода</t>
  </si>
  <si>
    <t>в т.ч.</t>
  </si>
  <si>
    <t>1.1.</t>
  </si>
  <si>
    <t>1.2.</t>
  </si>
  <si>
    <t>1.1.1.</t>
  </si>
  <si>
    <t>1.1.2.</t>
  </si>
  <si>
    <t>1.1.3.</t>
  </si>
  <si>
    <t>1.2.1.</t>
  </si>
  <si>
    <t>1.2.2.</t>
  </si>
  <si>
    <t>1.2.3.</t>
  </si>
  <si>
    <t>3.1.</t>
  </si>
  <si>
    <t>3.2.</t>
  </si>
  <si>
    <t>Общая площадь объектов недвижимого имущества - всего:</t>
  </si>
  <si>
    <t>Общая площадь объектов недвижимого имущества, закрепленного за Учреждением на праве оперативного управления</t>
  </si>
  <si>
    <t>3.3.</t>
  </si>
  <si>
    <t>Отчетные сведения</t>
  </si>
  <si>
    <t>ед.</t>
  </si>
  <si>
    <t>кв.м.</t>
  </si>
  <si>
    <t xml:space="preserve">   в том числе: полностью платные для потребителей</t>
  </si>
  <si>
    <t>Итого</t>
  </si>
  <si>
    <t>Для централизованной бухгалтерии</t>
  </si>
  <si>
    <t>Общие суммы прибыли учреждения после налогообложения в отчетном периоде, образовавшейся в связи с оказанием частично платных и полностью платных услуг (работ)</t>
  </si>
  <si>
    <t>Средняя стоимость для потребителей получения частично платных   услуг (работ) по видам услуг (работ)</t>
  </si>
  <si>
    <t>Средняя стоимость для потребителей получения полностью платных услуг (работ) по видам услуг (работ)</t>
  </si>
  <si>
    <t>руб.</t>
  </si>
  <si>
    <t>из них:</t>
  </si>
  <si>
    <t>к Порядку предоставления и утверждения Отчета о результатах деятельности муниципального учреждения и об использовании закрепленного за ним муниципального имущества</t>
  </si>
  <si>
    <t>Х</t>
  </si>
  <si>
    <t>Количество жалоб, по которым приняты меры</t>
  </si>
  <si>
    <t>УТВЕРЖДЕНО:</t>
  </si>
  <si>
    <t>Приложение № 1</t>
  </si>
  <si>
    <t>СОГЛАСОВАНО:</t>
  </si>
  <si>
    <t>4.</t>
  </si>
  <si>
    <t>5.</t>
  </si>
  <si>
    <t>Среднесписочная численность работников учреждения за отчетный период</t>
  </si>
  <si>
    <t>Кол-во поступивших жалоб в отчетном периоде</t>
  </si>
  <si>
    <t>Кол-во обоснованных поступивших жалоб в отчетном периоде</t>
  </si>
  <si>
    <t>Объем средств, полученных в отчетном году от распоряжения  в установленном порядке имуществом, закрепленным за Учреждением на праве оперативного управления</t>
  </si>
  <si>
    <t>Раздел 3. Об использовании имущества, закрепленного за учреждением</t>
  </si>
  <si>
    <t>Заместитель Главы администрации Петропавловск-Камчатского городского округа - начальник Управления образования администрации Петропавловск-Камчатского городского округа</t>
  </si>
  <si>
    <t>№п/п</t>
  </si>
  <si>
    <t>Наименование</t>
  </si>
  <si>
    <t>Реквизиты (№ и дата)</t>
  </si>
  <si>
    <t>Срок действия</t>
  </si>
  <si>
    <t>высшее образование</t>
  </si>
  <si>
    <t>средне-специальное</t>
  </si>
  <si>
    <t>прочее</t>
  </si>
  <si>
    <t>(наименование муниципального бюджетного учреждения)</t>
  </si>
  <si>
    <t>Справочно:</t>
  </si>
  <si>
    <t>доктор, кандидат наук</t>
  </si>
  <si>
    <t>на начало отёчного периода</t>
  </si>
  <si>
    <t>на конец отёчного периода</t>
  </si>
  <si>
    <t>Уровень образования</t>
  </si>
  <si>
    <t>1.1 Сведения о фактическом достижении показателей, характеризующих качество услуги, работы.</t>
  </si>
  <si>
    <t>Уникальный номер реестровой записи</t>
  </si>
  <si>
    <t>Показатель, характеризующий содержание услуги, работы</t>
  </si>
  <si>
    <t>Показатель, характеризующий условия (формы)</t>
  </si>
  <si>
    <t>содержание услуги, работы</t>
  </si>
  <si>
    <t>категория потребителей</t>
  </si>
  <si>
    <t>форма образования</t>
  </si>
  <si>
    <t>период пребывания</t>
  </si>
  <si>
    <t>Показатель качества услуги, работы</t>
  </si>
  <si>
    <t>наименование показателя</t>
  </si>
  <si>
    <t>единица измерения</t>
  </si>
  <si>
    <t>наименование</t>
  </si>
  <si>
    <t>значение</t>
  </si>
  <si>
    <t>код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</si>
  <si>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</si>
  <si>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</si>
  <si>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</si>
  <si>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</si>
  <si>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отклонение, превышающее допустимое (возможное) отклонение</t>
  </si>
  <si>
    <t>3. Сведения о численности, квалификации и заработной плате работников.</t>
  </si>
  <si>
    <t>1.2 Сведения о фактическом достижении показателей, характеризующих объем услуги, работы.</t>
  </si>
  <si>
    <t>2. Сведения о финансовых результатах деятельности учреждения</t>
  </si>
  <si>
    <t>3. Информация по жалобам</t>
  </si>
  <si>
    <t xml:space="preserve">4. Суммы кассовых и плановых поступлений и выплат (с учетом возвратов
и восстановленных кассовых выплат) в разрезе поступлений, предусмотренных планом финансово-хозяйственной деятельности </t>
  </si>
  <si>
    <t xml:space="preserve">субсидии на финансовое обеспечение выполнения муниципального задания
</t>
  </si>
  <si>
    <t xml:space="preserve">субсидии, предоставляемые в соответствии с абзацем вторым пункта 1 статьи 78.1 Бюджетного кодекса Российской Федерации всего, в том числе:
</t>
  </si>
  <si>
    <t>Поступления всего:</t>
  </si>
  <si>
    <t xml:space="preserve">поступления от оказания Учреждением услуг, предоставление которых для физических и юридических лиц осуществляется на платной основе
</t>
  </si>
  <si>
    <t xml:space="preserve">поступления от иной приносящей доход деятельности
</t>
  </si>
  <si>
    <t xml:space="preserve">поступления от доходов от собственности
</t>
  </si>
  <si>
    <t>Остаток средств на начало отчетного года , всего</t>
  </si>
  <si>
    <t xml:space="preserve">Остаток средств на конец  отчетного года, всего </t>
  </si>
  <si>
    <t>субсидии на финансовое обеспечение выполнения муниципального задания</t>
  </si>
  <si>
    <t>в том числе:</t>
  </si>
  <si>
    <t>возраст потребителей</t>
  </si>
  <si>
    <t>Основной персонал</t>
  </si>
  <si>
    <t>1. Информация об исполнении муниципального задания учредителя.</t>
  </si>
  <si>
    <t>Отчет о результатах деятельности муниципального бюджетного учреждения и об использовании закрепленного за ним муниципального имущества за 2018 год.</t>
  </si>
  <si>
    <t>Перечень основных видов деятельности</t>
  </si>
  <si>
    <t>Перечень услуг (работ), которые оказываются потребителям за плату</t>
  </si>
  <si>
    <t>Перечень потребителей  услуг (работ)</t>
  </si>
  <si>
    <t>Иные виды деятельности, не являющихся основными</t>
  </si>
  <si>
    <r>
      <t>____________________</t>
    </r>
    <r>
      <rPr>
        <b/>
        <sz val="12"/>
        <rFont val="Times New Roman"/>
        <family val="1"/>
        <charset val="204"/>
      </rPr>
      <t>Г.А.Шайгородский</t>
    </r>
  </si>
  <si>
    <t>х</t>
  </si>
  <si>
    <t>Расходы, связанные с проездом к месту отпуска и обратно и компенсацией расходов в связи с переездом из районов Крайнего Севера</t>
  </si>
  <si>
    <t>Заработная плата</t>
  </si>
  <si>
    <t>Субсидии на выполнение государственного  (муниципального) задания:</t>
  </si>
  <si>
    <t>Прочие выплаты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</si>
  <si>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</si>
  <si>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</si>
  <si>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</si>
  <si>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</si>
  <si>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Налоги, пошлины и сборы</t>
  </si>
  <si>
    <t>Увеличение стоимости основных средств</t>
  </si>
  <si>
    <t>Увеличение стоимости материальных запасов</t>
  </si>
  <si>
    <t>Субсидии на иные цели</t>
  </si>
  <si>
    <t>Выплаты всего:</t>
  </si>
  <si>
    <t xml:space="preserve">                       бесплатные для потребителей</t>
  </si>
  <si>
    <t xml:space="preserve">                       частичное платные для потребителей</t>
  </si>
  <si>
    <t>Дебиторская задолженность в разрезе поступлений, предусмотренных Планом ФХД</t>
  </si>
  <si>
    <t>Заместитель главного бухгалтера</t>
  </si>
  <si>
    <t>Общая балансовая стоимость недвижимого имущества - всего</t>
  </si>
  <si>
    <t>Общая балансовая стоимость недвижимого имущества, закрепленного за Учреждением на праве оперативного управления</t>
  </si>
  <si>
    <t>Общая балансовая стоимость недвижимого имущества, закрепленного за Учреждением на праве оперативного управления и переданного в аренду</t>
  </si>
  <si>
    <t>Общая балансовая  стоимость движимого имущества - всего</t>
  </si>
  <si>
    <t>Общая балансовая  стоимость движимого имущества, закрепленного за Учреждением на праве оперативного управления</t>
  </si>
  <si>
    <t>Общая балансовая стоимость движимого имущества, закрепленного за Учреждением на праве оперативного управления и переданного в аренду</t>
  </si>
  <si>
    <t>Общая балансовая стоимость движимого имущества, закрепленного за Учреждением на праве оперативного управления и переданного в безвозмездное пользование</t>
  </si>
  <si>
    <t>Общая балансовая стоимость имущества Учреждения, всего:</t>
  </si>
  <si>
    <t>Общая балансовая стоимость особо ценного движимого имущества, находящегося у Учреждения на праве оперативного управления</t>
  </si>
  <si>
    <t>Общая балансовая стоимость недвижимого имущества, приобретенного Учреждением за счет доходов, полученных от платных услуг</t>
  </si>
  <si>
    <t>Общая балансовая стоимость недвижимого имущества, приобретенного Учреждением в отчетном году за счет средств, выделенных  органом, осуществляющим функции и полномочия учредителя, на эти цели</t>
  </si>
  <si>
    <t>Приносящая доход деятельность</t>
  </si>
  <si>
    <t>Штрафы за нарушение законодательства о налогах и сборах, законодательства о страховых взносах</t>
  </si>
  <si>
    <t>Коммунальные услуги</t>
  </si>
  <si>
    <t>Другие экономические санкции</t>
  </si>
  <si>
    <t>Транспортные услуги</t>
  </si>
  <si>
    <t>Пособия по социальной помощи населению</t>
  </si>
  <si>
    <t>Иные выплаты</t>
  </si>
  <si>
    <t>Приведение  общеобразовательных учреждений в соответствие с современными требованиями, в том числе  проведение ремонтных работ   в соответствии  с  СанПиН и другим нормативным документам, направленными на обеспечение безопасных условий организации</t>
  </si>
  <si>
    <t>Общая балансовая стоимость недвижимого имущества, закрепленного за Учреждением на праве оперативного управления и переданного в безвозмездное пользование</t>
  </si>
  <si>
    <t>Цеханская И.С.</t>
  </si>
  <si>
    <t>Исполнитель: Цеханская Ирина Сергеевна, тел.: 303-100 (2666)</t>
  </si>
  <si>
    <t>Пособие по социальной помощи населения</t>
  </si>
  <si>
    <t>Уменьшение дебиторской задолженности</t>
  </si>
  <si>
    <t>Начисление амортизации</t>
  </si>
  <si>
    <t>Уменьшение кредиторской задолженности.</t>
  </si>
  <si>
    <t>Дотации на поддержку мер по обеспечению сбалансированности бюджетов</t>
  </si>
  <si>
    <t>Руководитель МБДОУ "Детский сад № 45 общеразвивающего вида"</t>
  </si>
  <si>
    <r>
      <t>__________________</t>
    </r>
    <r>
      <rPr>
        <b/>
        <sz val="12"/>
        <rFont val="Times New Roman"/>
        <family val="1"/>
        <charset val="204"/>
      </rPr>
      <t xml:space="preserve"> О.В. Калдаева</t>
    </r>
  </si>
  <si>
    <t>МБДОУ "Детский сад № 45 общеразвивающего вида"</t>
  </si>
  <si>
    <t>Обеспечение деятельности образовательных организаций, предоставляющих услуги в сфере дошкольного образования</t>
  </si>
  <si>
    <t xml:space="preserve"> РРасходы на оснащение образовательных учреждений Петропавловск-Камчатского городского округа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период.</t>
  </si>
  <si>
    <t>Устав, утверждённый Приказом Управления образования администрации ПКГО № 05-01-05/34 от 27.11.2015г.</t>
  </si>
  <si>
    <t>Лицензия на осуществление образовательной деятельности</t>
  </si>
  <si>
    <t>№ 05-01-05/34 от 27.11.2015</t>
  </si>
  <si>
    <t>№ 2385 от 15.07.2016</t>
  </si>
  <si>
    <t>бессрочно</t>
  </si>
  <si>
    <t>Свидетельство о постановке на учёт Российской организации в налоговом органе по месту нахождения на территории РФ</t>
  </si>
  <si>
    <t>Свидетельство о внесении записи в Единый госудаарственй реестр юридических лиц</t>
  </si>
  <si>
    <t>серия 41 № 000556760 от 08.04.13</t>
  </si>
  <si>
    <t>Свидетельство о государственной регистрации права на оперативное управление зданием</t>
  </si>
  <si>
    <t>серия 41 АВ 116543 от 08.04.13</t>
  </si>
  <si>
    <t>присмотр и уход</t>
  </si>
  <si>
    <t>Физические лица от 2 до 8 лет</t>
  </si>
  <si>
    <t>образование и наука</t>
  </si>
  <si>
    <t>Образовательная программа (за исключением адаптированной) в группе полного дня</t>
  </si>
  <si>
    <t>обучающиеся а исключением обучающихся с ограниченнми возможностями здоровья (ОВЗ) и детей-инвалидов</t>
  </si>
  <si>
    <t>от 1 до 3 лет</t>
  </si>
  <si>
    <t>очная</t>
  </si>
  <si>
    <t>группа полного дня</t>
  </si>
  <si>
    <t>доля родителей (законн представителей), удовлетворённых условием и качесьвом предоставляемой услуги</t>
  </si>
  <si>
    <t>процент</t>
  </si>
  <si>
    <t>доля своевременно устраённых ДОУ нарушений, выявленных в результате проверок надзорно-контольными органами исполнительной власти субъектов РФ</t>
  </si>
  <si>
    <t>от 3 до 8 лет</t>
  </si>
  <si>
    <t>Адаптированная образовательная программа</t>
  </si>
  <si>
    <t>обучающиеся с ограниченными возможностями здоровья (ТНР) в рамках инклюзиич</t>
  </si>
  <si>
    <t>обучающиеся с ограниченными возможностями здоровья (ФФНР) в рамках инклюзиич</t>
  </si>
  <si>
    <t>Присмотр и уход</t>
  </si>
  <si>
    <t>Обучающиеся за исключением детей-инвалидов и инвалидов</t>
  </si>
  <si>
    <t>от 1 года до 3 лет</t>
  </si>
  <si>
    <t>Дети-инвалиды и инвалиды с нарушением опорно-двигательного аппарата, слепые и слабовидящие</t>
  </si>
  <si>
    <t>число обучающихся</t>
  </si>
  <si>
    <t>человек</t>
  </si>
  <si>
    <t>Увеличение детей, имеющих льготу</t>
  </si>
  <si>
    <t>Уменьшеие детей, имеющих льготу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</si>
</sst>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1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0" applyFont="1" applyFill="1"/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20" xfId="0" applyFont="1" applyFill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20" xfId="0" applyFont="1" applyBorder="1" applyAlignment="1">
      <alignment horizontal="center"/>
    </xf>
    <xf numFmtId="9" fontId="2" fillId="0" borderId="0" xfId="1" applyFont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center" vertical="top" wrapText="1"/>
    </xf>
    <xf numFmtId="9" fontId="4" fillId="0" borderId="2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>
      <alignment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9" fontId="2" fillId="0" borderId="1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9" fontId="8" fillId="0" borderId="13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0" xfId="0" applyNumberFormat="1" applyFont="1" applyFill="1" applyBorder="1" applyAlignment="1">
      <alignment vertical="center" wrapText="1"/>
    </xf>
    <xf numFmtId="0" fontId="1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9" fontId="8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9" fontId="2" fillId="0" borderId="11" xfId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9" fontId="8" fillId="0" borderId="30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 wrapText="1"/>
    </xf>
    <xf numFmtId="9" fontId="15" fillId="0" borderId="18" xfId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9" fontId="8" fillId="0" borderId="21" xfId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9" fontId="8" fillId="0" borderId="16" xfId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9" fontId="14" fillId="0" borderId="21" xfId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9" fontId="15" fillId="0" borderId="47" xfId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9" fontId="2" fillId="0" borderId="15" xfId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9" fontId="8" fillId="0" borderId="0" xfId="0" applyNumberFormat="1" applyFont="1"/>
    <xf numFmtId="0" fontId="16" fillId="0" borderId="13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/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9" fontId="8" fillId="0" borderId="18" xfId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14" fillId="0" borderId="23" xfId="0" applyNumberFormat="1" applyFont="1" applyFill="1" applyBorder="1" applyAlignment="1">
      <alignment horizontal="center" vertical="center" wrapText="1"/>
    </xf>
    <xf numFmtId="9" fontId="14" fillId="0" borderId="49" xfId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9" fontId="15" fillId="0" borderId="11" xfId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8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/>
    <xf numFmtId="0" fontId="7" fillId="0" borderId="1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2" fillId="0" borderId="9" xfId="0" applyFont="1" applyFill="1" applyBorder="1"/>
    <xf numFmtId="0" fontId="2" fillId="0" borderId="14" xfId="0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1" fillId="0" borderId="51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42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8" fillId="0" borderId="42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8" fillId="0" borderId="42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41" xfId="0" applyNumberFormat="1" applyFont="1" applyFill="1" applyBorder="1" applyAlignment="1">
      <alignment horizontal="left" vertical="top" wrapText="1"/>
    </xf>
    <xf numFmtId="0" fontId="4" fillId="0" borderId="31" xfId="0" applyNumberFormat="1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>
      <alignment horizontal="left" vertical="top" wrapText="1"/>
    </xf>
    <xf numFmtId="0" fontId="8" fillId="0" borderId="42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1" fillId="0" borderId="34" xfId="0" applyNumberFormat="1" applyFont="1" applyFill="1" applyBorder="1" applyAlignment="1">
      <alignment horizontal="left" vertical="top" wrapText="1"/>
    </xf>
    <xf numFmtId="0" fontId="1" fillId="0" borderId="36" xfId="0" applyNumberFormat="1" applyFont="1" applyFill="1" applyBorder="1" applyAlignment="1">
      <alignment horizontal="left" vertical="top" wrapText="1"/>
    </xf>
    <xf numFmtId="0" fontId="1" fillId="0" borderId="45" xfId="0" applyNumberFormat="1" applyFont="1" applyFill="1" applyBorder="1" applyAlignment="1">
      <alignment horizontal="left" vertical="top" wrapText="1"/>
    </xf>
    <xf numFmtId="0" fontId="1" fillId="0" borderId="46" xfId="0" applyNumberFormat="1" applyFont="1" applyFill="1" applyBorder="1" applyAlignment="1">
      <alignment horizontal="left" vertical="top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R51"/>
  <sheetViews>
    <sheetView topLeftCell="A37" zoomScale="75" zoomScaleNormal="75" zoomScaleSheetLayoutView="70" workbookViewId="0">
      <selection activeCell="L20" sqref="L20:N20"/>
    </sheetView>
  </sheetViews>
  <sheetFormatPr defaultColWidth="9.140625" defaultRowHeight="15.75" x14ac:dyDescent="0.25"/>
  <cols>
    <col min="1" max="1" width="6.42578125" style="1" customWidth="1"/>
    <col min="2" max="2" width="31.7109375" style="1" customWidth="1"/>
    <col min="3" max="3" width="12.28515625" style="1" customWidth="1"/>
    <col min="4" max="4" width="12" style="1" customWidth="1"/>
    <col min="5" max="5" width="16" style="1" customWidth="1"/>
    <col min="6" max="6" width="12.5703125" style="1" customWidth="1"/>
    <col min="7" max="7" width="14" style="1" customWidth="1"/>
    <col min="8" max="15" width="9.140625" style="1" customWidth="1"/>
    <col min="16" max="16384" width="9.140625" style="1"/>
  </cols>
  <sheetData>
    <row r="1" spans="1:100" x14ac:dyDescent="0.25">
      <c r="D1" s="26"/>
      <c r="E1" s="26"/>
      <c r="F1" s="26"/>
      <c r="G1" s="26"/>
      <c r="H1" s="2"/>
      <c r="I1" s="2"/>
      <c r="J1" s="26"/>
      <c r="K1" s="26"/>
      <c r="L1" s="26"/>
      <c r="M1" s="26"/>
      <c r="N1" s="26"/>
      <c r="O1" s="32" t="s">
        <v>73</v>
      </c>
      <c r="P1" s="26"/>
      <c r="Q1" s="2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s="17" customFormat="1" ht="48" customHeight="1" x14ac:dyDescent="0.2">
      <c r="D2" s="27"/>
      <c r="E2" s="27"/>
      <c r="F2" s="27"/>
      <c r="G2" s="27"/>
      <c r="H2" s="27"/>
      <c r="I2" s="27"/>
      <c r="J2" s="299" t="s">
        <v>69</v>
      </c>
      <c r="K2" s="299"/>
      <c r="L2" s="299"/>
      <c r="M2" s="299"/>
      <c r="N2" s="299"/>
      <c r="O2" s="299"/>
      <c r="P2" s="27"/>
      <c r="Q2" s="27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</row>
    <row r="3" spans="1:100" ht="12" customHeight="1" x14ac:dyDescent="0.25">
      <c r="D3" s="269"/>
      <c r="E3" s="269"/>
      <c r="F3" s="269"/>
      <c r="G3" s="269"/>
      <c r="H3" s="2"/>
      <c r="I3" s="2"/>
      <c r="J3" s="269"/>
      <c r="K3" s="269"/>
      <c r="L3" s="269"/>
      <c r="M3" s="26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10.5" customHeight="1" x14ac:dyDescent="0.25">
      <c r="D4" s="8"/>
      <c r="E4" s="8"/>
      <c r="F4" s="8"/>
      <c r="G4" s="8"/>
      <c r="H4" s="2"/>
      <c r="I4" s="2"/>
      <c r="J4" s="8"/>
      <c r="K4" s="8"/>
      <c r="L4" s="8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x14ac:dyDescent="0.25">
      <c r="B5" s="14" t="s">
        <v>74</v>
      </c>
      <c r="C5" s="14"/>
      <c r="D5" s="14"/>
      <c r="F5" s="268"/>
      <c r="G5" s="268"/>
      <c r="H5" s="2"/>
      <c r="I5" s="268" t="s">
        <v>72</v>
      </c>
      <c r="J5" s="268"/>
      <c r="K5" s="268"/>
      <c r="L5" s="268"/>
      <c r="M5" s="26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84" customHeight="1" x14ac:dyDescent="0.25">
      <c r="B6" s="296" t="s">
        <v>82</v>
      </c>
      <c r="C6" s="296"/>
      <c r="D6" s="23"/>
      <c r="F6" s="279"/>
      <c r="G6" s="279"/>
      <c r="H6" s="2"/>
      <c r="I6" s="279" t="s">
        <v>184</v>
      </c>
      <c r="J6" s="279"/>
      <c r="K6" s="279"/>
      <c r="L6" s="279"/>
      <c r="M6" s="27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ht="9.75" customHeight="1" x14ac:dyDescent="0.25">
      <c r="B7" s="8"/>
      <c r="C7" s="8"/>
      <c r="D7" s="8"/>
      <c r="F7" s="8"/>
      <c r="G7" s="8"/>
      <c r="H7" s="2"/>
      <c r="I7" s="2"/>
      <c r="J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ht="17.25" customHeight="1" x14ac:dyDescent="0.25">
      <c r="B8" s="11" t="s">
        <v>138</v>
      </c>
      <c r="C8" s="12"/>
      <c r="D8" s="13"/>
      <c r="F8" s="8"/>
      <c r="G8" s="12"/>
      <c r="H8" s="2"/>
      <c r="I8" s="2"/>
      <c r="J8" s="13"/>
      <c r="L8" s="8"/>
      <c r="M8" s="12" t="s">
        <v>185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4.25" customHeight="1" x14ac:dyDescent="0.25"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ht="25.9" customHeight="1" thickBot="1" x14ac:dyDescent="0.35">
      <c r="A10" s="280" t="s">
        <v>186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s="25" customFormat="1" ht="25.5" customHeight="1" x14ac:dyDescent="0.2">
      <c r="A11" s="295" t="s">
        <v>90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</row>
    <row r="12" spans="1:100" s="4" customFormat="1" ht="38.25" customHeight="1" x14ac:dyDescent="0.3">
      <c r="A12" s="287" t="s">
        <v>133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</row>
    <row r="13" spans="1:100" s="4" customFormat="1" ht="9.75" customHeight="1" x14ac:dyDescent="0.25">
      <c r="D13" s="6"/>
      <c r="E13" s="6"/>
      <c r="F13" s="6"/>
      <c r="G13" s="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</row>
    <row r="14" spans="1:100" s="4" customFormat="1" x14ac:dyDescent="0.25">
      <c r="A14" s="286" t="s">
        <v>0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</row>
    <row r="15" spans="1:100" s="4" customFormat="1" ht="8.25" customHeight="1" x14ac:dyDescent="0.25"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1:100" s="34" customFormat="1" x14ac:dyDescent="0.25">
      <c r="A16" s="285" t="s">
        <v>1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</row>
    <row r="17" spans="1:122" s="34" customFormat="1" ht="9.75" customHeight="1" thickBot="1" x14ac:dyDescent="0.3"/>
    <row r="18" spans="1:122" s="236" customFormat="1" ht="43.5" customHeight="1" thickBot="1" x14ac:dyDescent="0.25">
      <c r="A18" s="36" t="s">
        <v>3</v>
      </c>
      <c r="B18" s="278" t="s">
        <v>134</v>
      </c>
      <c r="C18" s="278"/>
      <c r="D18" s="278"/>
      <c r="E18" s="278"/>
      <c r="F18" s="278"/>
      <c r="G18" s="278"/>
      <c r="H18" s="278" t="s">
        <v>135</v>
      </c>
      <c r="I18" s="278"/>
      <c r="J18" s="278"/>
      <c r="K18" s="278"/>
      <c r="L18" s="278" t="s">
        <v>136</v>
      </c>
      <c r="M18" s="278"/>
      <c r="N18" s="294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</row>
    <row r="19" spans="1:122" s="4" customFormat="1" x14ac:dyDescent="0.25">
      <c r="A19" s="248" t="s">
        <v>4</v>
      </c>
      <c r="B19" s="275" t="s">
        <v>201</v>
      </c>
      <c r="C19" s="275"/>
      <c r="D19" s="275"/>
      <c r="E19" s="275"/>
      <c r="F19" s="275"/>
      <c r="G19" s="275"/>
      <c r="H19" s="265" t="s">
        <v>199</v>
      </c>
      <c r="I19" s="266"/>
      <c r="J19" s="266"/>
      <c r="K19" s="267"/>
      <c r="L19" s="277" t="s">
        <v>200</v>
      </c>
      <c r="M19" s="277"/>
      <c r="N19" s="281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</row>
    <row r="20" spans="1:122" s="4" customFormat="1" ht="16.5" thickBot="1" x14ac:dyDescent="0.3">
      <c r="A20" s="246" t="s">
        <v>5</v>
      </c>
      <c r="B20" s="274"/>
      <c r="C20" s="274"/>
      <c r="D20" s="274"/>
      <c r="E20" s="274"/>
      <c r="F20" s="274"/>
      <c r="G20" s="274"/>
      <c r="H20" s="276"/>
      <c r="I20" s="276"/>
      <c r="J20" s="276"/>
      <c r="K20" s="276"/>
      <c r="L20" s="277"/>
      <c r="M20" s="277"/>
      <c r="N20" s="281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</row>
    <row r="21" spans="1:122" s="4" customFormat="1" ht="16.5" thickBot="1" x14ac:dyDescent="0.3"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</row>
    <row r="22" spans="1:122" s="38" customFormat="1" ht="43.5" customHeight="1" thickBot="1" x14ac:dyDescent="0.25">
      <c r="A22" s="36" t="s">
        <v>3</v>
      </c>
      <c r="B22" s="278" t="s">
        <v>137</v>
      </c>
      <c r="C22" s="278"/>
      <c r="D22" s="278"/>
      <c r="E22" s="278"/>
      <c r="F22" s="278"/>
      <c r="G22" s="278"/>
      <c r="H22" s="278" t="s">
        <v>135</v>
      </c>
      <c r="I22" s="278"/>
      <c r="J22" s="278"/>
      <c r="K22" s="278"/>
      <c r="L22" s="278" t="s">
        <v>136</v>
      </c>
      <c r="M22" s="278"/>
      <c r="N22" s="29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</row>
    <row r="23" spans="1:122" s="4" customFormat="1" x14ac:dyDescent="0.25">
      <c r="A23" s="248" t="s">
        <v>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81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</row>
    <row r="24" spans="1:122" s="4" customFormat="1" ht="16.5" thickBot="1" x14ac:dyDescent="0.3">
      <c r="A24" s="246" t="s">
        <v>5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88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</row>
    <row r="25" spans="1:122" s="4" customFormat="1" x14ac:dyDescent="0.25"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</row>
    <row r="26" spans="1:122" s="4" customFormat="1" ht="45.75" customHeight="1" thickBot="1" x14ac:dyDescent="0.3">
      <c r="A26" s="289" t="s">
        <v>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</row>
    <row r="27" spans="1:122" s="22" customFormat="1" ht="33.75" customHeight="1" thickBot="1" x14ac:dyDescent="0.25">
      <c r="A27" s="243" t="s">
        <v>83</v>
      </c>
      <c r="B27" s="278" t="s">
        <v>84</v>
      </c>
      <c r="C27" s="278"/>
      <c r="D27" s="278"/>
      <c r="E27" s="278"/>
      <c r="F27" s="278"/>
      <c r="G27" s="278"/>
      <c r="H27" s="278"/>
      <c r="I27" s="278" t="s">
        <v>85</v>
      </c>
      <c r="J27" s="278"/>
      <c r="K27" s="278"/>
      <c r="L27" s="278" t="s">
        <v>86</v>
      </c>
      <c r="M27" s="278"/>
      <c r="N27" s="294"/>
    </row>
    <row r="28" spans="1:122" s="4" customFormat="1" x14ac:dyDescent="0.25">
      <c r="A28" s="244" t="s">
        <v>4</v>
      </c>
      <c r="B28" s="310" t="s">
        <v>189</v>
      </c>
      <c r="C28" s="310"/>
      <c r="D28" s="310"/>
      <c r="E28" s="310"/>
      <c r="F28" s="310"/>
      <c r="G28" s="310"/>
      <c r="H28" s="310"/>
      <c r="I28" s="298" t="s">
        <v>191</v>
      </c>
      <c r="J28" s="298"/>
      <c r="K28" s="298"/>
      <c r="L28" s="298" t="s">
        <v>193</v>
      </c>
      <c r="M28" s="298"/>
      <c r="N28" s="307"/>
    </row>
    <row r="29" spans="1:122" s="4" customFormat="1" ht="15" customHeight="1" x14ac:dyDescent="0.25">
      <c r="A29" s="245" t="s">
        <v>5</v>
      </c>
      <c r="B29" s="309" t="s">
        <v>190</v>
      </c>
      <c r="C29" s="309"/>
      <c r="D29" s="309"/>
      <c r="E29" s="309"/>
      <c r="F29" s="309"/>
      <c r="G29" s="309"/>
      <c r="H29" s="309"/>
      <c r="I29" s="297" t="s">
        <v>192</v>
      </c>
      <c r="J29" s="297"/>
      <c r="K29" s="297"/>
      <c r="L29" s="297" t="s">
        <v>193</v>
      </c>
      <c r="M29" s="297"/>
      <c r="N29" s="306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</row>
    <row r="30" spans="1:122" s="4" customFormat="1" x14ac:dyDescent="0.25">
      <c r="A30" s="245" t="s">
        <v>6</v>
      </c>
      <c r="B30" s="309" t="s">
        <v>194</v>
      </c>
      <c r="C30" s="309"/>
      <c r="D30" s="309"/>
      <c r="E30" s="309"/>
      <c r="F30" s="309"/>
      <c r="G30" s="309"/>
      <c r="H30" s="309"/>
      <c r="I30" s="297"/>
      <c r="J30" s="297"/>
      <c r="K30" s="297"/>
      <c r="L30" s="297" t="s">
        <v>193</v>
      </c>
      <c r="M30" s="297"/>
      <c r="N30" s="306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</row>
    <row r="31" spans="1:122" s="4" customFormat="1" ht="15" customHeight="1" x14ac:dyDescent="0.25">
      <c r="A31" s="245" t="s">
        <v>75</v>
      </c>
      <c r="B31" s="309" t="s">
        <v>195</v>
      </c>
      <c r="C31" s="309"/>
      <c r="D31" s="309"/>
      <c r="E31" s="309"/>
      <c r="F31" s="309"/>
      <c r="G31" s="309"/>
      <c r="H31" s="309"/>
      <c r="I31" s="297" t="s">
        <v>196</v>
      </c>
      <c r="J31" s="297"/>
      <c r="K31" s="297"/>
      <c r="L31" s="297" t="s">
        <v>193</v>
      </c>
      <c r="M31" s="297"/>
      <c r="N31" s="306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</row>
    <row r="32" spans="1:122" s="4" customFormat="1" ht="16.5" thickBot="1" x14ac:dyDescent="0.3">
      <c r="A32" s="246" t="s">
        <v>76</v>
      </c>
      <c r="B32" s="308" t="s">
        <v>197</v>
      </c>
      <c r="C32" s="308"/>
      <c r="D32" s="308"/>
      <c r="E32" s="308"/>
      <c r="F32" s="308"/>
      <c r="G32" s="308"/>
      <c r="H32" s="308"/>
      <c r="I32" s="276" t="s">
        <v>198</v>
      </c>
      <c r="J32" s="276"/>
      <c r="K32" s="276"/>
      <c r="L32" s="276" t="s">
        <v>193</v>
      </c>
      <c r="M32" s="276"/>
      <c r="N32" s="288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</row>
    <row r="33" spans="1:122" s="4" customFormat="1" x14ac:dyDescent="0.25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</row>
    <row r="34" spans="1:122" s="4" customFormat="1" x14ac:dyDescent="0.25">
      <c r="A34" s="290" t="s">
        <v>115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</row>
    <row r="35" spans="1:122" s="4" customFormat="1" x14ac:dyDescent="0.25">
      <c r="A35" s="40"/>
      <c r="B35" s="40"/>
      <c r="C35" s="40"/>
      <c r="D35" s="40"/>
      <c r="E35" s="40"/>
      <c r="F35" s="40"/>
      <c r="G35" s="4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</row>
    <row r="36" spans="1:122" s="4" customFormat="1" ht="16.5" thickBot="1" x14ac:dyDescent="0.3">
      <c r="A36" s="40"/>
      <c r="B36" s="40"/>
      <c r="C36" s="40"/>
      <c r="D36" s="40"/>
      <c r="E36" s="40"/>
      <c r="F36" s="40"/>
      <c r="G36" s="4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</row>
    <row r="37" spans="1:122" s="42" customFormat="1" ht="90" customHeight="1" x14ac:dyDescent="0.25">
      <c r="A37" s="282" t="s">
        <v>7</v>
      </c>
      <c r="B37" s="271" t="s">
        <v>8</v>
      </c>
      <c r="C37" s="271" t="s">
        <v>9</v>
      </c>
      <c r="D37" s="271" t="s">
        <v>10</v>
      </c>
      <c r="E37" s="271" t="s">
        <v>11</v>
      </c>
      <c r="F37" s="271" t="s">
        <v>77</v>
      </c>
      <c r="G37" s="271" t="s">
        <v>12</v>
      </c>
      <c r="H37" s="292" t="s">
        <v>95</v>
      </c>
      <c r="I37" s="292"/>
      <c r="J37" s="292"/>
      <c r="K37" s="292"/>
      <c r="L37" s="292"/>
      <c r="M37" s="292"/>
      <c r="N37" s="292"/>
      <c r="O37" s="293"/>
      <c r="P37" s="16"/>
      <c r="Q37" s="16"/>
      <c r="R37" s="16"/>
      <c r="S37" s="16"/>
      <c r="T37" s="16"/>
      <c r="U37" s="16"/>
      <c r="V37" s="16"/>
      <c r="W37" s="41"/>
      <c r="X37" s="41"/>
      <c r="Y37" s="41"/>
      <c r="Z37" s="41"/>
      <c r="AA37" s="41"/>
      <c r="AB37" s="41"/>
      <c r="AC37" s="16"/>
      <c r="AD37" s="16"/>
      <c r="AE37" s="16"/>
      <c r="AF37" s="16"/>
      <c r="AG37" s="16"/>
      <c r="AH37" s="16"/>
      <c r="AI37" s="16"/>
      <c r="AJ37" s="41"/>
      <c r="AK37" s="41"/>
      <c r="AL37" s="41"/>
      <c r="AM37" s="41"/>
      <c r="AN37" s="41"/>
      <c r="AO37" s="16"/>
      <c r="AP37" s="16"/>
      <c r="AQ37" s="16"/>
      <c r="AR37" s="16"/>
      <c r="AS37" s="16"/>
      <c r="AT37" s="16"/>
      <c r="AU37" s="16"/>
      <c r="AV37" s="16"/>
      <c r="AW37" s="41"/>
      <c r="AX37" s="41"/>
      <c r="AY37" s="41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41"/>
      <c r="BK37" s="16"/>
      <c r="BL37" s="16"/>
      <c r="BM37" s="16"/>
      <c r="BN37" s="16"/>
      <c r="BO37" s="16"/>
      <c r="BP37" s="41"/>
      <c r="BQ37" s="41"/>
      <c r="BR37" s="16"/>
      <c r="BS37" s="16"/>
      <c r="BT37" s="41"/>
      <c r="BU37" s="16"/>
      <c r="BV37" s="16"/>
      <c r="BW37" s="16"/>
      <c r="BX37" s="16"/>
      <c r="BY37" s="16"/>
      <c r="BZ37" s="41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41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</row>
    <row r="38" spans="1:122" s="42" customFormat="1" ht="47.25" customHeight="1" x14ac:dyDescent="0.25">
      <c r="A38" s="283"/>
      <c r="B38" s="272"/>
      <c r="C38" s="272"/>
      <c r="D38" s="272"/>
      <c r="E38" s="272"/>
      <c r="F38" s="272"/>
      <c r="G38" s="272"/>
      <c r="H38" s="270" t="s">
        <v>92</v>
      </c>
      <c r="I38" s="270"/>
      <c r="J38" s="270" t="s">
        <v>87</v>
      </c>
      <c r="K38" s="270"/>
      <c r="L38" s="270" t="s">
        <v>88</v>
      </c>
      <c r="M38" s="270"/>
      <c r="N38" s="270" t="s">
        <v>89</v>
      </c>
      <c r="O38" s="291"/>
      <c r="P38" s="16"/>
      <c r="Q38" s="16"/>
      <c r="R38" s="16"/>
      <c r="S38" s="16"/>
      <c r="T38" s="16"/>
      <c r="U38" s="16"/>
      <c r="V38" s="16"/>
      <c r="W38" s="41"/>
      <c r="X38" s="41"/>
      <c r="Y38" s="41"/>
      <c r="Z38" s="41"/>
      <c r="AA38" s="41"/>
      <c r="AB38" s="41"/>
      <c r="AC38" s="16"/>
      <c r="AD38" s="16"/>
      <c r="AE38" s="16"/>
      <c r="AF38" s="16"/>
      <c r="AG38" s="16"/>
      <c r="AH38" s="16"/>
      <c r="AI38" s="16"/>
      <c r="AJ38" s="41"/>
      <c r="AK38" s="41"/>
      <c r="AL38" s="41"/>
      <c r="AM38" s="41"/>
      <c r="AN38" s="41"/>
      <c r="AO38" s="16"/>
      <c r="AP38" s="16"/>
      <c r="AQ38" s="16"/>
      <c r="AR38" s="16"/>
      <c r="AS38" s="16"/>
      <c r="AT38" s="16"/>
      <c r="AU38" s="16"/>
      <c r="AV38" s="16"/>
      <c r="AW38" s="41"/>
      <c r="AX38" s="41"/>
      <c r="AY38" s="41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41"/>
      <c r="BK38" s="16"/>
      <c r="BL38" s="16"/>
      <c r="BM38" s="16"/>
      <c r="BN38" s="16"/>
      <c r="BO38" s="16"/>
      <c r="BP38" s="41"/>
      <c r="BQ38" s="41"/>
      <c r="BR38" s="16"/>
      <c r="BS38" s="16"/>
      <c r="BT38" s="41"/>
      <c r="BU38" s="16"/>
      <c r="BV38" s="16"/>
      <c r="BW38" s="16"/>
      <c r="BX38" s="16"/>
      <c r="BY38" s="16"/>
      <c r="BZ38" s="41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41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</row>
    <row r="39" spans="1:122" s="47" customFormat="1" ht="33.75" customHeight="1" thickBot="1" x14ac:dyDescent="0.25">
      <c r="A39" s="284"/>
      <c r="B39" s="273"/>
      <c r="C39" s="273"/>
      <c r="D39" s="273"/>
      <c r="E39" s="273"/>
      <c r="F39" s="273"/>
      <c r="G39" s="273"/>
      <c r="H39" s="43" t="s">
        <v>93</v>
      </c>
      <c r="I39" s="43" t="s">
        <v>94</v>
      </c>
      <c r="J39" s="43" t="s">
        <v>93</v>
      </c>
      <c r="K39" s="43" t="s">
        <v>94</v>
      </c>
      <c r="L39" s="43" t="s">
        <v>93</v>
      </c>
      <c r="M39" s="43" t="s">
        <v>94</v>
      </c>
      <c r="N39" s="43" t="s">
        <v>93</v>
      </c>
      <c r="O39" s="44" t="s">
        <v>94</v>
      </c>
      <c r="P39" s="45"/>
      <c r="Q39" s="45"/>
      <c r="R39" s="45"/>
      <c r="S39" s="45"/>
      <c r="T39" s="45"/>
      <c r="U39" s="45"/>
      <c r="V39" s="45"/>
      <c r="W39" s="46"/>
      <c r="X39" s="46"/>
      <c r="Y39" s="46"/>
      <c r="Z39" s="46"/>
      <c r="AA39" s="46"/>
      <c r="AB39" s="46"/>
      <c r="AC39" s="45"/>
      <c r="AD39" s="45"/>
      <c r="AE39" s="45"/>
      <c r="AF39" s="45"/>
      <c r="AG39" s="45"/>
      <c r="AH39" s="45"/>
      <c r="AI39" s="45"/>
      <c r="AJ39" s="46"/>
      <c r="AK39" s="46"/>
      <c r="AL39" s="46"/>
      <c r="AM39" s="46"/>
      <c r="AN39" s="46"/>
      <c r="AO39" s="45"/>
      <c r="AP39" s="45"/>
      <c r="AQ39" s="45"/>
      <c r="AR39" s="45"/>
      <c r="AS39" s="45"/>
      <c r="AT39" s="45"/>
      <c r="AU39" s="45"/>
      <c r="AV39" s="45"/>
      <c r="AW39" s="46"/>
      <c r="AX39" s="46"/>
      <c r="AY39" s="46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6"/>
      <c r="BK39" s="45"/>
      <c r="BL39" s="45"/>
      <c r="BM39" s="45"/>
      <c r="BN39" s="45"/>
      <c r="BO39" s="45"/>
      <c r="BP39" s="46"/>
      <c r="BQ39" s="46"/>
      <c r="BR39" s="45"/>
      <c r="BS39" s="45"/>
      <c r="BT39" s="46"/>
      <c r="BU39" s="45"/>
      <c r="BV39" s="45"/>
      <c r="BW39" s="45"/>
      <c r="BX39" s="45"/>
      <c r="BY39" s="45"/>
      <c r="BZ39" s="46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6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</row>
    <row r="40" spans="1:122" s="54" customFormat="1" thickBot="1" x14ac:dyDescent="0.3">
      <c r="A40" s="48">
        <v>1</v>
      </c>
      <c r="B40" s="49">
        <v>2</v>
      </c>
      <c r="C40" s="49">
        <v>3</v>
      </c>
      <c r="D40" s="49">
        <v>4</v>
      </c>
      <c r="E40" s="49">
        <v>5</v>
      </c>
      <c r="F40" s="50">
        <v>6</v>
      </c>
      <c r="G40" s="49">
        <v>7</v>
      </c>
      <c r="H40" s="49">
        <v>8</v>
      </c>
      <c r="I40" s="49">
        <v>9</v>
      </c>
      <c r="J40" s="49">
        <v>10</v>
      </c>
      <c r="K40" s="49">
        <v>11</v>
      </c>
      <c r="L40" s="49">
        <v>12</v>
      </c>
      <c r="M40" s="49">
        <v>13</v>
      </c>
      <c r="N40" s="49">
        <v>14</v>
      </c>
      <c r="O40" s="51">
        <v>15</v>
      </c>
      <c r="P40" s="52"/>
      <c r="Q40" s="52"/>
      <c r="R40" s="52"/>
      <c r="S40" s="52"/>
      <c r="T40" s="52"/>
      <c r="U40" s="52"/>
      <c r="V40" s="52"/>
      <c r="W40" s="53"/>
      <c r="X40" s="53"/>
      <c r="Y40" s="53"/>
      <c r="Z40" s="53"/>
      <c r="AA40" s="53"/>
      <c r="AB40" s="53"/>
      <c r="AC40" s="52"/>
      <c r="AD40" s="52"/>
      <c r="AE40" s="52"/>
      <c r="AF40" s="52"/>
      <c r="AG40" s="52"/>
      <c r="AH40" s="52"/>
      <c r="AI40" s="52"/>
      <c r="AJ40" s="53"/>
      <c r="AK40" s="53"/>
      <c r="AL40" s="53"/>
      <c r="AM40" s="53"/>
      <c r="AN40" s="53"/>
      <c r="AO40" s="52"/>
      <c r="AP40" s="52"/>
      <c r="AQ40" s="52"/>
      <c r="AR40" s="52"/>
      <c r="AS40" s="52"/>
      <c r="AT40" s="52"/>
      <c r="AU40" s="52"/>
      <c r="AV40" s="52"/>
      <c r="AW40" s="53"/>
      <c r="AX40" s="53"/>
      <c r="AY40" s="53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3"/>
      <c r="BK40" s="52"/>
      <c r="BL40" s="52"/>
      <c r="BM40" s="52"/>
      <c r="BN40" s="52"/>
      <c r="BO40" s="52"/>
      <c r="BP40" s="53"/>
      <c r="BQ40" s="53"/>
      <c r="BR40" s="52"/>
      <c r="BS40" s="52"/>
      <c r="BT40" s="53"/>
      <c r="BU40" s="52"/>
      <c r="BV40" s="52"/>
      <c r="BW40" s="52"/>
      <c r="BX40" s="52"/>
      <c r="BY40" s="52"/>
      <c r="BZ40" s="53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3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</row>
    <row r="41" spans="1:122" s="66" customFormat="1" ht="16.899999999999999" customHeight="1" thickBot="1" x14ac:dyDescent="0.25">
      <c r="A41" s="300" t="s">
        <v>17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2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</row>
    <row r="42" spans="1:122" s="72" customFormat="1" ht="15.4" customHeight="1" x14ac:dyDescent="0.2">
      <c r="A42" s="220">
        <v>1</v>
      </c>
      <c r="B42" s="221" t="s">
        <v>14</v>
      </c>
      <c r="C42" s="234">
        <v>2</v>
      </c>
      <c r="D42" s="223">
        <v>2</v>
      </c>
      <c r="E42" s="222"/>
      <c r="F42" s="223">
        <v>1.83</v>
      </c>
      <c r="G42" s="224">
        <f>2039208.8/12/F42</f>
        <v>92860.145719489985</v>
      </c>
      <c r="H42" s="237"/>
      <c r="I42" s="237"/>
      <c r="J42" s="237">
        <v>2</v>
      </c>
      <c r="K42" s="237">
        <v>2</v>
      </c>
      <c r="L42" s="237"/>
      <c r="M42" s="237"/>
      <c r="N42" s="237"/>
      <c r="O42" s="238"/>
      <c r="P42" s="70"/>
      <c r="Q42" s="70"/>
      <c r="R42" s="70"/>
      <c r="S42" s="70"/>
      <c r="T42" s="70"/>
      <c r="U42" s="70"/>
      <c r="V42" s="70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0"/>
      <c r="BK42" s="70"/>
      <c r="BL42" s="70"/>
      <c r="BM42" s="70"/>
      <c r="BN42" s="70"/>
      <c r="BO42" s="70"/>
      <c r="BP42" s="71"/>
      <c r="BQ42" s="71"/>
      <c r="BR42" s="70"/>
      <c r="BS42" s="70"/>
      <c r="BT42" s="71"/>
      <c r="BU42" s="70"/>
      <c r="BV42" s="70"/>
      <c r="BW42" s="70"/>
      <c r="BX42" s="70"/>
      <c r="BY42" s="70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</row>
    <row r="43" spans="1:122" s="83" customFormat="1" ht="36" customHeight="1" x14ac:dyDescent="0.2">
      <c r="A43" s="82">
        <v>2</v>
      </c>
      <c r="B43" s="68" t="s">
        <v>15</v>
      </c>
      <c r="C43" s="219">
        <v>16.5</v>
      </c>
      <c r="D43" s="219">
        <v>16.5</v>
      </c>
      <c r="E43" s="233"/>
      <c r="F43" s="219">
        <v>17.47</v>
      </c>
      <c r="G43" s="84">
        <f>11822342.18/12/F43</f>
        <v>56393.54216752528</v>
      </c>
      <c r="H43" s="239"/>
      <c r="I43" s="239"/>
      <c r="J43" s="239">
        <v>7</v>
      </c>
      <c r="K43" s="239">
        <v>7</v>
      </c>
      <c r="L43" s="239">
        <v>9</v>
      </c>
      <c r="M43" s="239">
        <v>9</v>
      </c>
      <c r="N43" s="239"/>
      <c r="O43" s="24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</row>
    <row r="44" spans="1:122" s="72" customFormat="1" ht="15.4" customHeight="1" x14ac:dyDescent="0.2">
      <c r="A44" s="67">
        <v>3</v>
      </c>
      <c r="B44" s="68" t="s">
        <v>16</v>
      </c>
      <c r="C44" s="219">
        <v>12.42</v>
      </c>
      <c r="D44" s="218">
        <v>12.42</v>
      </c>
      <c r="E44" s="233"/>
      <c r="F44" s="69">
        <v>9.0299999999999994</v>
      </c>
      <c r="G44" s="85">
        <f>4067158.48/12/F44</f>
        <v>37533.762273901812</v>
      </c>
      <c r="H44" s="239"/>
      <c r="I44" s="239"/>
      <c r="J44" s="239">
        <v>1</v>
      </c>
      <c r="K44" s="239">
        <v>1</v>
      </c>
      <c r="L44" s="239">
        <v>5</v>
      </c>
      <c r="M44" s="239">
        <v>4</v>
      </c>
      <c r="N44" s="239">
        <v>4</v>
      </c>
      <c r="O44" s="240">
        <v>4</v>
      </c>
      <c r="P44" s="70"/>
      <c r="Q44" s="70"/>
      <c r="R44" s="70"/>
      <c r="S44" s="70"/>
      <c r="T44" s="70"/>
      <c r="U44" s="70"/>
      <c r="V44" s="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</row>
    <row r="45" spans="1:122" s="72" customFormat="1" ht="29.25" customHeight="1" thickBot="1" x14ac:dyDescent="0.25">
      <c r="A45" s="225">
        <v>4</v>
      </c>
      <c r="B45" s="226" t="s">
        <v>13</v>
      </c>
      <c r="C45" s="229">
        <v>17.27</v>
      </c>
      <c r="D45" s="229">
        <v>17.27</v>
      </c>
      <c r="E45" s="226"/>
      <c r="F45" s="227">
        <v>13.39</v>
      </c>
      <c r="G45" s="228">
        <f>5234014.23/12/F45</f>
        <v>32574.148805078417</v>
      </c>
      <c r="H45" s="241"/>
      <c r="I45" s="241"/>
      <c r="J45" s="241"/>
      <c r="K45" s="241"/>
      <c r="L45" s="241">
        <v>13</v>
      </c>
      <c r="M45" s="241">
        <v>14</v>
      </c>
      <c r="N45" s="241"/>
      <c r="O45" s="242"/>
      <c r="P45" s="70"/>
      <c r="Q45" s="70"/>
      <c r="R45" s="70"/>
      <c r="S45" s="70"/>
      <c r="T45" s="70"/>
      <c r="U45" s="70"/>
      <c r="V45" s="70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</row>
    <row r="46" spans="1:122" s="64" customFormat="1" ht="15" thickBot="1" x14ac:dyDescent="0.25">
      <c r="A46" s="212"/>
      <c r="B46" s="213" t="s">
        <v>62</v>
      </c>
      <c r="C46" s="216">
        <f>C42+C43+C44+C45</f>
        <v>48.19</v>
      </c>
      <c r="D46" s="216">
        <f t="shared" ref="D46:O46" si="0">D42+D43+D44+D45</f>
        <v>48.19</v>
      </c>
      <c r="E46" s="214"/>
      <c r="F46" s="215">
        <f>F42+F43+F44+F45</f>
        <v>41.72</v>
      </c>
      <c r="G46" s="216">
        <f>23162723.69/12/F46</f>
        <v>46266.22660993928</v>
      </c>
      <c r="H46" s="214">
        <f t="shared" si="0"/>
        <v>0</v>
      </c>
      <c r="I46" s="214">
        <f t="shared" si="0"/>
        <v>0</v>
      </c>
      <c r="J46" s="214">
        <f t="shared" si="0"/>
        <v>10</v>
      </c>
      <c r="K46" s="214">
        <f t="shared" si="0"/>
        <v>10</v>
      </c>
      <c r="L46" s="214">
        <f t="shared" si="0"/>
        <v>27</v>
      </c>
      <c r="M46" s="214">
        <f t="shared" si="0"/>
        <v>27</v>
      </c>
      <c r="N46" s="214">
        <f t="shared" si="0"/>
        <v>4</v>
      </c>
      <c r="O46" s="217">
        <f t="shared" si="0"/>
        <v>4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</row>
    <row r="47" spans="1:122" s="66" customFormat="1" ht="16.899999999999999" customHeight="1" thickBot="1" x14ac:dyDescent="0.25">
      <c r="A47" s="303" t="s">
        <v>63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</row>
    <row r="48" spans="1:122" s="42" customFormat="1" ht="15.4" customHeight="1" x14ac:dyDescent="0.25">
      <c r="A48" s="77"/>
      <c r="B48" s="78" t="s">
        <v>14</v>
      </c>
      <c r="C48" s="79" t="s">
        <v>139</v>
      </c>
      <c r="D48" s="79" t="s">
        <v>139</v>
      </c>
      <c r="E48" s="79" t="s">
        <v>139</v>
      </c>
      <c r="F48" s="79" t="s">
        <v>139</v>
      </c>
      <c r="G48" s="79" t="s">
        <v>139</v>
      </c>
      <c r="H48" s="79" t="s">
        <v>139</v>
      </c>
      <c r="I48" s="79" t="s">
        <v>139</v>
      </c>
      <c r="J48" s="79" t="s">
        <v>139</v>
      </c>
      <c r="K48" s="79" t="s">
        <v>139</v>
      </c>
      <c r="L48" s="79" t="s">
        <v>139</v>
      </c>
      <c r="M48" s="79" t="s">
        <v>139</v>
      </c>
      <c r="N48" s="79" t="s">
        <v>139</v>
      </c>
      <c r="O48" s="80" t="s">
        <v>139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</row>
    <row r="49" spans="1:122" s="42" customFormat="1" ht="15.4" customHeight="1" x14ac:dyDescent="0.25">
      <c r="A49" s="55"/>
      <c r="B49" s="15" t="s">
        <v>131</v>
      </c>
      <c r="C49" s="56" t="s">
        <v>139</v>
      </c>
      <c r="D49" s="56" t="s">
        <v>139</v>
      </c>
      <c r="E49" s="56" t="s">
        <v>139</v>
      </c>
      <c r="F49" s="56" t="s">
        <v>139</v>
      </c>
      <c r="G49" s="56" t="s">
        <v>139</v>
      </c>
      <c r="H49" s="56" t="s">
        <v>139</v>
      </c>
      <c r="I49" s="56" t="s">
        <v>139</v>
      </c>
      <c r="J49" s="56" t="s">
        <v>139</v>
      </c>
      <c r="K49" s="56" t="s">
        <v>139</v>
      </c>
      <c r="L49" s="56" t="s">
        <v>139</v>
      </c>
      <c r="M49" s="56" t="s">
        <v>139</v>
      </c>
      <c r="N49" s="56" t="s">
        <v>139</v>
      </c>
      <c r="O49" s="57" t="s">
        <v>139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</row>
    <row r="50" spans="1:122" s="42" customFormat="1" ht="15.4" customHeight="1" thickBot="1" x14ac:dyDescent="0.3">
      <c r="A50" s="58"/>
      <c r="B50" s="81" t="s">
        <v>13</v>
      </c>
      <c r="C50" s="59" t="s">
        <v>139</v>
      </c>
      <c r="D50" s="59" t="s">
        <v>139</v>
      </c>
      <c r="E50" s="59" t="s">
        <v>139</v>
      </c>
      <c r="F50" s="59" t="s">
        <v>139</v>
      </c>
      <c r="G50" s="59" t="s">
        <v>139</v>
      </c>
      <c r="H50" s="59" t="s">
        <v>139</v>
      </c>
      <c r="I50" s="59" t="s">
        <v>139</v>
      </c>
      <c r="J50" s="59" t="s">
        <v>139</v>
      </c>
      <c r="K50" s="59" t="s">
        <v>139</v>
      </c>
      <c r="L50" s="59" t="s">
        <v>139</v>
      </c>
      <c r="M50" s="59" t="s">
        <v>139</v>
      </c>
      <c r="N50" s="59" t="s">
        <v>139</v>
      </c>
      <c r="O50" s="60" t="s">
        <v>139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</row>
    <row r="51" spans="1:122" s="62" customFormat="1" ht="15.4" customHeight="1" thickBot="1" x14ac:dyDescent="0.25">
      <c r="A51" s="75"/>
      <c r="B51" s="76" t="s">
        <v>62</v>
      </c>
      <c r="C51" s="73" t="s">
        <v>139</v>
      </c>
      <c r="D51" s="73" t="s">
        <v>139</v>
      </c>
      <c r="E51" s="73" t="s">
        <v>139</v>
      </c>
      <c r="F51" s="73" t="s">
        <v>139</v>
      </c>
      <c r="G51" s="73" t="s">
        <v>139</v>
      </c>
      <c r="H51" s="73" t="s">
        <v>139</v>
      </c>
      <c r="I51" s="73" t="s">
        <v>139</v>
      </c>
      <c r="J51" s="73" t="s">
        <v>139</v>
      </c>
      <c r="K51" s="73" t="s">
        <v>139</v>
      </c>
      <c r="L51" s="73" t="s">
        <v>139</v>
      </c>
      <c r="M51" s="73" t="s">
        <v>139</v>
      </c>
      <c r="N51" s="73" t="s">
        <v>139</v>
      </c>
      <c r="O51" s="74" t="s">
        <v>139</v>
      </c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</row>
  </sheetData>
  <mergeCells count="65">
    <mergeCell ref="J2:O2"/>
    <mergeCell ref="A41:O41"/>
    <mergeCell ref="A47:O47"/>
    <mergeCell ref="L31:N31"/>
    <mergeCell ref="L30:N30"/>
    <mergeCell ref="L29:N29"/>
    <mergeCell ref="L28:N28"/>
    <mergeCell ref="L27:N27"/>
    <mergeCell ref="I27:K27"/>
    <mergeCell ref="B32:H32"/>
    <mergeCell ref="B31:H31"/>
    <mergeCell ref="B30:H30"/>
    <mergeCell ref="B29:H29"/>
    <mergeCell ref="B28:H28"/>
    <mergeCell ref="B27:H27"/>
    <mergeCell ref="I32:K32"/>
    <mergeCell ref="I31:K31"/>
    <mergeCell ref="I30:K30"/>
    <mergeCell ref="I29:K29"/>
    <mergeCell ref="I28:K28"/>
    <mergeCell ref="L20:N20"/>
    <mergeCell ref="L24:N24"/>
    <mergeCell ref="L23:N23"/>
    <mergeCell ref="L22:N22"/>
    <mergeCell ref="H22:K22"/>
    <mergeCell ref="H24:K24"/>
    <mergeCell ref="H23:K23"/>
    <mergeCell ref="H20:K20"/>
    <mergeCell ref="L18:N18"/>
    <mergeCell ref="A11:M11"/>
    <mergeCell ref="H18:K18"/>
    <mergeCell ref="B6:C6"/>
    <mergeCell ref="I6:M6"/>
    <mergeCell ref="L19:N19"/>
    <mergeCell ref="A37:A39"/>
    <mergeCell ref="A16:M16"/>
    <mergeCell ref="A14:M14"/>
    <mergeCell ref="A12:M12"/>
    <mergeCell ref="C37:C39"/>
    <mergeCell ref="B37:B39"/>
    <mergeCell ref="L32:N32"/>
    <mergeCell ref="B18:G18"/>
    <mergeCell ref="A26:N26"/>
    <mergeCell ref="A34:N34"/>
    <mergeCell ref="N38:O38"/>
    <mergeCell ref="H37:O37"/>
    <mergeCell ref="G37:G39"/>
    <mergeCell ref="F37:F39"/>
    <mergeCell ref="E37:E39"/>
    <mergeCell ref="H19:K19"/>
    <mergeCell ref="I5:M5"/>
    <mergeCell ref="J3:M3"/>
    <mergeCell ref="L38:M38"/>
    <mergeCell ref="D3:G3"/>
    <mergeCell ref="F5:G5"/>
    <mergeCell ref="D37:D39"/>
    <mergeCell ref="H38:I38"/>
    <mergeCell ref="J38:K38"/>
    <mergeCell ref="B20:G20"/>
    <mergeCell ref="B19:G19"/>
    <mergeCell ref="B24:G24"/>
    <mergeCell ref="B23:G23"/>
    <mergeCell ref="B22:G22"/>
    <mergeCell ref="F6:G6"/>
    <mergeCell ref="A10:N10"/>
  </mergeCells>
  <phoneticPr fontId="3" type="noConversion"/>
  <pageMargins left="0.39370078740157483" right="0" top="0.35433070866141736" bottom="0.23622047244094491" header="0.35433070866141736" footer="0.27559055118110237"/>
  <pageSetup paperSize="9" scale="80" orientation="landscape" r:id="rId1"/>
  <headerFooter alignWithMargins="0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zoomScale="65" zoomScaleNormal="65" workbookViewId="0">
      <selection activeCell="E31" sqref="E31:E32"/>
    </sheetView>
  </sheetViews>
  <sheetFormatPr defaultColWidth="9.140625" defaultRowHeight="12.75" x14ac:dyDescent="0.2"/>
  <cols>
    <col min="1" max="1" width="21.7109375" style="27" customWidth="1"/>
    <col min="2" max="2" width="19.5703125" style="27" customWidth="1"/>
    <col min="3" max="3" width="12.42578125" style="27" customWidth="1"/>
    <col min="4" max="4" width="12.7109375" style="27" customWidth="1"/>
    <col min="5" max="6" width="10.85546875" style="27" customWidth="1"/>
    <col min="7" max="7" width="14.42578125" style="27" customWidth="1"/>
    <col min="8" max="8" width="13.7109375" style="27" customWidth="1"/>
    <col min="9" max="9" width="9.140625" style="27"/>
    <col min="10" max="10" width="12.28515625" style="27" customWidth="1"/>
    <col min="11" max="12" width="11.42578125" style="27" customWidth="1"/>
    <col min="13" max="13" width="12.85546875" style="27" customWidth="1"/>
    <col min="14" max="14" width="11.28515625" style="27" customWidth="1"/>
    <col min="15" max="16384" width="9.140625" style="27"/>
  </cols>
  <sheetData>
    <row r="1" spans="1:14" s="20" customFormat="1" ht="15.75" customHeight="1" x14ac:dyDescent="0.2">
      <c r="A1" s="311" t="s">
        <v>18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3" spans="1:14" s="17" customFormat="1" ht="36" customHeight="1" x14ac:dyDescent="0.2">
      <c r="A3" s="289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5" spans="1:14" ht="24" customHeight="1" x14ac:dyDescent="0.2">
      <c r="A5" s="318" t="s">
        <v>96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3.5" thickBot="1" x14ac:dyDescent="0.25"/>
    <row r="7" spans="1:14" s="28" customFormat="1" ht="52.5" customHeight="1" x14ac:dyDescent="0.2">
      <c r="A7" s="312" t="s">
        <v>97</v>
      </c>
      <c r="B7" s="315" t="s">
        <v>98</v>
      </c>
      <c r="C7" s="315"/>
      <c r="D7" s="315"/>
      <c r="E7" s="315" t="s">
        <v>99</v>
      </c>
      <c r="F7" s="315"/>
      <c r="G7" s="315" t="s">
        <v>104</v>
      </c>
      <c r="H7" s="315"/>
      <c r="I7" s="315"/>
      <c r="J7" s="315"/>
      <c r="K7" s="315"/>
      <c r="L7" s="315"/>
      <c r="M7" s="315"/>
      <c r="N7" s="316"/>
    </row>
    <row r="8" spans="1:14" s="28" customFormat="1" ht="28.5" customHeight="1" x14ac:dyDescent="0.2">
      <c r="A8" s="313"/>
      <c r="B8" s="270" t="s">
        <v>100</v>
      </c>
      <c r="C8" s="270" t="s">
        <v>101</v>
      </c>
      <c r="D8" s="270" t="s">
        <v>130</v>
      </c>
      <c r="E8" s="270" t="s">
        <v>102</v>
      </c>
      <c r="F8" s="270" t="s">
        <v>103</v>
      </c>
      <c r="G8" s="270" t="s">
        <v>105</v>
      </c>
      <c r="H8" s="247" t="s">
        <v>106</v>
      </c>
      <c r="I8" s="270" t="s">
        <v>108</v>
      </c>
      <c r="J8" s="270"/>
      <c r="K8" s="270"/>
      <c r="L8" s="270" t="s">
        <v>112</v>
      </c>
      <c r="M8" s="270" t="s">
        <v>114</v>
      </c>
      <c r="N8" s="291" t="s">
        <v>113</v>
      </c>
    </row>
    <row r="9" spans="1:14" s="28" customFormat="1" ht="60.75" customHeight="1" thickBot="1" x14ac:dyDescent="0.25">
      <c r="A9" s="314"/>
      <c r="B9" s="317"/>
      <c r="C9" s="317"/>
      <c r="D9" s="317"/>
      <c r="E9" s="317"/>
      <c r="F9" s="317"/>
      <c r="G9" s="317"/>
      <c r="H9" s="250" t="s">
        <v>107</v>
      </c>
      <c r="I9" s="250" t="s">
        <v>109</v>
      </c>
      <c r="J9" s="250" t="s">
        <v>110</v>
      </c>
      <c r="K9" s="250" t="s">
        <v>111</v>
      </c>
      <c r="L9" s="317"/>
      <c r="M9" s="317"/>
      <c r="N9" s="319"/>
    </row>
    <row r="10" spans="1:14" ht="140.25" x14ac:dyDescent="0.2">
      <c r="A10" s="251"/>
      <c r="B10" s="252" t="s">
        <v>202</v>
      </c>
      <c r="C10" s="252" t="s">
        <v>203</v>
      </c>
      <c r="D10" s="252" t="s">
        <v>204</v>
      </c>
      <c r="E10" s="252" t="s">
        <v>205</v>
      </c>
      <c r="F10" s="252" t="s">
        <v>206</v>
      </c>
      <c r="G10" s="252" t="s">
        <v>207</v>
      </c>
      <c r="H10" s="252" t="s">
        <v>208</v>
      </c>
      <c r="I10" s="252">
        <v>744</v>
      </c>
      <c r="J10" s="252">
        <v>85</v>
      </c>
      <c r="K10" s="252">
        <v>85</v>
      </c>
      <c r="L10" s="252">
        <v>10</v>
      </c>
      <c r="M10" s="252">
        <v>0</v>
      </c>
      <c r="N10" s="253"/>
    </row>
    <row r="11" spans="1:14" ht="179.25" thickBot="1" x14ac:dyDescent="0.25">
      <c r="A11" s="254"/>
      <c r="B11" s="255"/>
      <c r="C11" s="255"/>
      <c r="D11" s="255"/>
      <c r="E11" s="255"/>
      <c r="F11" s="255"/>
      <c r="G11" s="255" t="s">
        <v>209</v>
      </c>
      <c r="H11" s="255" t="s">
        <v>208</v>
      </c>
      <c r="I11" s="255">
        <v>744</v>
      </c>
      <c r="J11" s="255">
        <v>100</v>
      </c>
      <c r="K11" s="255"/>
      <c r="L11" s="255">
        <v>100</v>
      </c>
      <c r="M11" s="255">
        <v>11</v>
      </c>
      <c r="N11" s="256"/>
    </row>
    <row r="12" spans="1:14" ht="140.25" x14ac:dyDescent="0.2">
      <c r="A12" s="254"/>
      <c r="B12" s="252" t="s">
        <v>202</v>
      </c>
      <c r="C12" s="252" t="s">
        <v>203</v>
      </c>
      <c r="D12" s="255" t="s">
        <v>210</v>
      </c>
      <c r="E12" s="255" t="s">
        <v>205</v>
      </c>
      <c r="F12" s="252" t="s">
        <v>206</v>
      </c>
      <c r="G12" s="252" t="s">
        <v>207</v>
      </c>
      <c r="H12" s="255" t="s">
        <v>208</v>
      </c>
      <c r="I12" s="255">
        <v>744</v>
      </c>
      <c r="J12" s="255">
        <v>85</v>
      </c>
      <c r="K12" s="255">
        <v>85</v>
      </c>
      <c r="L12" s="255">
        <v>10</v>
      </c>
      <c r="M12" s="255">
        <v>0</v>
      </c>
      <c r="N12" s="256"/>
    </row>
    <row r="13" spans="1:14" ht="179.25" thickBot="1" x14ac:dyDescent="0.25">
      <c r="A13" s="254"/>
      <c r="B13" s="255"/>
      <c r="C13" s="255"/>
      <c r="D13" s="255"/>
      <c r="E13" s="255"/>
      <c r="F13" s="255"/>
      <c r="G13" s="255" t="s">
        <v>209</v>
      </c>
      <c r="H13" s="255" t="s">
        <v>208</v>
      </c>
      <c r="I13" s="255">
        <v>744</v>
      </c>
      <c r="J13" s="255">
        <v>100</v>
      </c>
      <c r="K13" s="255">
        <v>100</v>
      </c>
      <c r="L13" s="255">
        <v>10</v>
      </c>
      <c r="M13" s="255">
        <v>0</v>
      </c>
      <c r="N13" s="256"/>
    </row>
    <row r="14" spans="1:14" ht="114.75" x14ac:dyDescent="0.2">
      <c r="A14" s="254"/>
      <c r="B14" s="252" t="s">
        <v>202</v>
      </c>
      <c r="C14" s="255" t="s">
        <v>213</v>
      </c>
      <c r="D14" s="255" t="s">
        <v>210</v>
      </c>
      <c r="E14" s="255" t="s">
        <v>205</v>
      </c>
      <c r="F14" s="255" t="s">
        <v>206</v>
      </c>
      <c r="G14" s="252" t="s">
        <v>207</v>
      </c>
      <c r="H14" s="255" t="s">
        <v>208</v>
      </c>
      <c r="I14" s="255">
        <v>744</v>
      </c>
      <c r="J14" s="255">
        <v>85</v>
      </c>
      <c r="K14" s="255">
        <v>85</v>
      </c>
      <c r="L14" s="255">
        <v>10</v>
      </c>
      <c r="M14" s="255">
        <v>0</v>
      </c>
      <c r="N14" s="256"/>
    </row>
    <row r="15" spans="1:14" ht="179.25" thickBot="1" x14ac:dyDescent="0.25">
      <c r="A15" s="254"/>
      <c r="B15" s="255"/>
      <c r="C15" s="255"/>
      <c r="D15" s="255"/>
      <c r="E15" s="255"/>
      <c r="F15" s="255"/>
      <c r="G15" s="255" t="s">
        <v>209</v>
      </c>
      <c r="H15" s="255" t="s">
        <v>208</v>
      </c>
      <c r="I15" s="255">
        <v>744</v>
      </c>
      <c r="J15" s="255">
        <v>100</v>
      </c>
      <c r="K15" s="255">
        <v>100</v>
      </c>
      <c r="L15" s="255">
        <v>10</v>
      </c>
      <c r="M15" s="255">
        <v>0</v>
      </c>
      <c r="N15" s="256"/>
    </row>
    <row r="16" spans="1:14" ht="114.75" x14ac:dyDescent="0.2">
      <c r="A16" s="254"/>
      <c r="B16" s="255" t="s">
        <v>211</v>
      </c>
      <c r="C16" s="255" t="s">
        <v>212</v>
      </c>
      <c r="D16" s="255" t="s">
        <v>210</v>
      </c>
      <c r="E16" s="255" t="s">
        <v>205</v>
      </c>
      <c r="F16" s="255" t="s">
        <v>206</v>
      </c>
      <c r="G16" s="252" t="s">
        <v>207</v>
      </c>
      <c r="H16" s="255" t="s">
        <v>208</v>
      </c>
      <c r="I16" s="255">
        <v>744</v>
      </c>
      <c r="J16" s="255">
        <v>85</v>
      </c>
      <c r="K16" s="255">
        <v>85</v>
      </c>
      <c r="L16" s="255">
        <v>10</v>
      </c>
      <c r="M16" s="255">
        <v>0</v>
      </c>
      <c r="N16" s="256"/>
    </row>
    <row r="17" spans="1:14" ht="179.25" thickBot="1" x14ac:dyDescent="0.25">
      <c r="A17" s="257"/>
      <c r="B17" s="258"/>
      <c r="C17" s="258"/>
      <c r="D17" s="258"/>
      <c r="E17" s="258"/>
      <c r="F17" s="258"/>
      <c r="G17" s="255" t="s">
        <v>209</v>
      </c>
      <c r="H17" s="258" t="s">
        <v>208</v>
      </c>
      <c r="I17" s="258">
        <v>744</v>
      </c>
      <c r="J17" s="258">
        <v>100</v>
      </c>
      <c r="K17" s="258">
        <v>100</v>
      </c>
      <c r="L17" s="258">
        <v>10</v>
      </c>
      <c r="M17" s="258">
        <v>0</v>
      </c>
      <c r="N17" s="259"/>
    </row>
    <row r="18" spans="1:14" ht="114.75" x14ac:dyDescent="0.2">
      <c r="A18" s="254"/>
      <c r="B18" s="255" t="s">
        <v>214</v>
      </c>
      <c r="C18" s="255" t="s">
        <v>215</v>
      </c>
      <c r="D18" s="255" t="s">
        <v>216</v>
      </c>
      <c r="E18" s="255" t="s">
        <v>205</v>
      </c>
      <c r="F18" s="255" t="s">
        <v>206</v>
      </c>
      <c r="G18" s="252" t="s">
        <v>207</v>
      </c>
      <c r="H18" s="255"/>
      <c r="I18" s="255">
        <v>744</v>
      </c>
      <c r="J18" s="255">
        <v>85</v>
      </c>
      <c r="K18" s="255">
        <v>85</v>
      </c>
      <c r="L18" s="255">
        <v>10</v>
      </c>
      <c r="M18" s="255">
        <v>0</v>
      </c>
      <c r="N18" s="256"/>
    </row>
    <row r="19" spans="1:14" ht="179.25" thickBot="1" x14ac:dyDescent="0.25">
      <c r="A19" s="254"/>
      <c r="B19" s="255"/>
      <c r="C19" s="255"/>
      <c r="D19" s="255"/>
      <c r="E19" s="255"/>
      <c r="F19" s="255"/>
      <c r="G19" s="255" t="s">
        <v>209</v>
      </c>
      <c r="H19" s="255"/>
      <c r="I19" s="255">
        <v>744</v>
      </c>
      <c r="J19" s="255">
        <v>100</v>
      </c>
      <c r="K19" s="255">
        <v>100</v>
      </c>
      <c r="L19" s="255">
        <v>10</v>
      </c>
      <c r="M19" s="255">
        <v>0</v>
      </c>
      <c r="N19" s="256"/>
    </row>
    <row r="20" spans="1:14" ht="114.75" x14ac:dyDescent="0.2">
      <c r="A20" s="254"/>
      <c r="B20" s="255" t="s">
        <v>214</v>
      </c>
      <c r="C20" s="255" t="s">
        <v>215</v>
      </c>
      <c r="D20" s="255" t="s">
        <v>210</v>
      </c>
      <c r="E20" s="255" t="s">
        <v>205</v>
      </c>
      <c r="F20" s="255" t="s">
        <v>206</v>
      </c>
      <c r="G20" s="252" t="s">
        <v>207</v>
      </c>
      <c r="H20" s="255"/>
      <c r="I20" s="255">
        <v>744</v>
      </c>
      <c r="J20" s="255">
        <v>85</v>
      </c>
      <c r="K20" s="255">
        <v>85</v>
      </c>
      <c r="L20" s="255">
        <v>10</v>
      </c>
      <c r="M20" s="255">
        <v>0</v>
      </c>
      <c r="N20" s="256"/>
    </row>
    <row r="21" spans="1:14" ht="179.25" thickBot="1" x14ac:dyDescent="0.25">
      <c r="A21" s="254"/>
      <c r="B21" s="255"/>
      <c r="C21" s="255"/>
      <c r="D21" s="255"/>
      <c r="E21" s="255"/>
      <c r="F21" s="255"/>
      <c r="G21" s="255" t="s">
        <v>209</v>
      </c>
      <c r="H21" s="255"/>
      <c r="I21" s="255">
        <v>744</v>
      </c>
      <c r="J21" s="255">
        <v>100</v>
      </c>
      <c r="K21" s="255">
        <v>100</v>
      </c>
      <c r="L21" s="255">
        <v>10</v>
      </c>
      <c r="M21" s="255">
        <v>0</v>
      </c>
      <c r="N21" s="256"/>
    </row>
    <row r="22" spans="1:14" ht="127.5" x14ac:dyDescent="0.2">
      <c r="A22" s="254"/>
      <c r="B22" s="255" t="s">
        <v>214</v>
      </c>
      <c r="C22" s="255" t="s">
        <v>217</v>
      </c>
      <c r="D22" s="255" t="s">
        <v>210</v>
      </c>
      <c r="E22" s="255" t="s">
        <v>205</v>
      </c>
      <c r="F22" s="255" t="s">
        <v>206</v>
      </c>
      <c r="G22" s="252" t="s">
        <v>207</v>
      </c>
      <c r="H22" s="255"/>
      <c r="I22" s="255">
        <v>744</v>
      </c>
      <c r="J22" s="255">
        <v>85</v>
      </c>
      <c r="K22" s="255">
        <v>85</v>
      </c>
      <c r="L22" s="255">
        <v>10</v>
      </c>
      <c r="M22" s="255">
        <v>0</v>
      </c>
      <c r="N22" s="256"/>
    </row>
    <row r="23" spans="1:14" ht="178.5" x14ac:dyDescent="0.2">
      <c r="A23" s="254"/>
      <c r="B23" s="255"/>
      <c r="C23" s="255"/>
      <c r="D23" s="255"/>
      <c r="E23" s="255"/>
      <c r="F23" s="255"/>
      <c r="G23" s="255" t="s">
        <v>209</v>
      </c>
      <c r="H23" s="255"/>
      <c r="I23" s="255">
        <v>744</v>
      </c>
      <c r="J23" s="255">
        <v>100</v>
      </c>
      <c r="K23" s="255">
        <v>100</v>
      </c>
      <c r="L23" s="255">
        <v>10</v>
      </c>
      <c r="M23" s="255">
        <v>0</v>
      </c>
      <c r="N23" s="256"/>
    </row>
    <row r="28" spans="1:14" ht="24" customHeight="1" x14ac:dyDescent="0.2">
      <c r="A28" s="318" t="s">
        <v>116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14" ht="13.5" thickBot="1" x14ac:dyDescent="0.25"/>
    <row r="30" spans="1:14" s="28" customFormat="1" ht="52.5" customHeight="1" x14ac:dyDescent="0.2">
      <c r="A30" s="312" t="s">
        <v>97</v>
      </c>
      <c r="B30" s="315" t="s">
        <v>98</v>
      </c>
      <c r="C30" s="315"/>
      <c r="D30" s="315"/>
      <c r="E30" s="315" t="s">
        <v>99</v>
      </c>
      <c r="F30" s="315"/>
      <c r="G30" s="315" t="s">
        <v>104</v>
      </c>
      <c r="H30" s="315"/>
      <c r="I30" s="315"/>
      <c r="J30" s="315"/>
      <c r="K30" s="315"/>
      <c r="L30" s="315"/>
      <c r="M30" s="315"/>
      <c r="N30" s="316"/>
    </row>
    <row r="31" spans="1:14" s="28" customFormat="1" ht="28.5" customHeight="1" x14ac:dyDescent="0.2">
      <c r="A31" s="313"/>
      <c r="B31" s="270" t="s">
        <v>100</v>
      </c>
      <c r="C31" s="270" t="s">
        <v>101</v>
      </c>
      <c r="D31" s="270" t="s">
        <v>130</v>
      </c>
      <c r="E31" s="270" t="s">
        <v>102</v>
      </c>
      <c r="F31" s="270" t="s">
        <v>103</v>
      </c>
      <c r="G31" s="270" t="s">
        <v>105</v>
      </c>
      <c r="H31" s="249" t="s">
        <v>106</v>
      </c>
      <c r="I31" s="270" t="s">
        <v>108</v>
      </c>
      <c r="J31" s="270"/>
      <c r="K31" s="270"/>
      <c r="L31" s="270" t="s">
        <v>112</v>
      </c>
      <c r="M31" s="270" t="s">
        <v>114</v>
      </c>
      <c r="N31" s="291" t="s">
        <v>113</v>
      </c>
    </row>
    <row r="32" spans="1:14" s="28" customFormat="1" ht="51.75" thickBot="1" x14ac:dyDescent="0.25">
      <c r="A32" s="314"/>
      <c r="B32" s="317"/>
      <c r="C32" s="317"/>
      <c r="D32" s="317"/>
      <c r="E32" s="317"/>
      <c r="F32" s="317"/>
      <c r="G32" s="317"/>
      <c r="H32" s="250" t="s">
        <v>107</v>
      </c>
      <c r="I32" s="250" t="s">
        <v>109</v>
      </c>
      <c r="J32" s="250" t="s">
        <v>110</v>
      </c>
      <c r="K32" s="250" t="s">
        <v>111</v>
      </c>
      <c r="L32" s="317"/>
      <c r="M32" s="317"/>
      <c r="N32" s="319"/>
    </row>
    <row r="33" spans="1:14" ht="141" thickBot="1" x14ac:dyDescent="0.25">
      <c r="A33" s="251"/>
      <c r="B33" s="252" t="s">
        <v>202</v>
      </c>
      <c r="C33" s="252" t="s">
        <v>203</v>
      </c>
      <c r="D33" s="252" t="s">
        <v>204</v>
      </c>
      <c r="E33" s="252" t="s">
        <v>205</v>
      </c>
      <c r="F33" s="252" t="s">
        <v>206</v>
      </c>
      <c r="G33" s="252" t="s">
        <v>218</v>
      </c>
      <c r="H33" s="252" t="s">
        <v>219</v>
      </c>
      <c r="I33" s="252">
        <v>792</v>
      </c>
      <c r="J33" s="252">
        <v>20</v>
      </c>
      <c r="K33" s="252">
        <v>24</v>
      </c>
      <c r="L33" s="252">
        <v>10</v>
      </c>
      <c r="M33" s="252"/>
      <c r="N33" s="253"/>
    </row>
    <row r="34" spans="1:14" ht="141" thickBot="1" x14ac:dyDescent="0.25">
      <c r="A34" s="254"/>
      <c r="B34" s="252" t="s">
        <v>202</v>
      </c>
      <c r="C34" s="252" t="s">
        <v>203</v>
      </c>
      <c r="D34" s="255" t="s">
        <v>210</v>
      </c>
      <c r="E34" s="252" t="s">
        <v>205</v>
      </c>
      <c r="F34" s="252" t="s">
        <v>206</v>
      </c>
      <c r="G34" s="252" t="s">
        <v>218</v>
      </c>
      <c r="H34" s="252" t="s">
        <v>219</v>
      </c>
      <c r="I34" s="252">
        <v>792</v>
      </c>
      <c r="J34" s="255">
        <v>103</v>
      </c>
      <c r="K34" s="255">
        <v>101</v>
      </c>
      <c r="L34" s="255">
        <v>10</v>
      </c>
      <c r="M34" s="255"/>
      <c r="N34" s="256"/>
    </row>
    <row r="35" spans="1:14" ht="115.5" thickBot="1" x14ac:dyDescent="0.25">
      <c r="A35" s="254"/>
      <c r="B35" s="252" t="s">
        <v>202</v>
      </c>
      <c r="C35" s="255" t="s">
        <v>213</v>
      </c>
      <c r="D35" s="255" t="s">
        <v>210</v>
      </c>
      <c r="E35" s="252" t="s">
        <v>205</v>
      </c>
      <c r="F35" s="252" t="s">
        <v>206</v>
      </c>
      <c r="G35" s="252" t="s">
        <v>218</v>
      </c>
      <c r="H35" s="252" t="s">
        <v>219</v>
      </c>
      <c r="I35" s="252">
        <v>792</v>
      </c>
      <c r="J35" s="255">
        <v>17</v>
      </c>
      <c r="K35" s="255">
        <v>13</v>
      </c>
      <c r="L35" s="255">
        <v>10</v>
      </c>
      <c r="M35" s="255"/>
      <c r="N35" s="256"/>
    </row>
    <row r="36" spans="1:14" ht="115.5" thickBot="1" x14ac:dyDescent="0.25">
      <c r="A36" s="254"/>
      <c r="B36" s="255" t="s">
        <v>211</v>
      </c>
      <c r="C36" s="255" t="s">
        <v>212</v>
      </c>
      <c r="D36" s="255" t="s">
        <v>210</v>
      </c>
      <c r="E36" s="252" t="s">
        <v>205</v>
      </c>
      <c r="F36" s="252" t="s">
        <v>206</v>
      </c>
      <c r="G36" s="252" t="s">
        <v>218</v>
      </c>
      <c r="H36" s="252" t="s">
        <v>219</v>
      </c>
      <c r="I36" s="252">
        <v>792</v>
      </c>
      <c r="J36" s="255">
        <v>8</v>
      </c>
      <c r="K36" s="255">
        <v>10</v>
      </c>
      <c r="L36" s="255">
        <v>10</v>
      </c>
      <c r="M36" s="255"/>
      <c r="N36" s="256"/>
    </row>
    <row r="37" spans="1:14" ht="77.25" thickBot="1" x14ac:dyDescent="0.25">
      <c r="A37" s="254"/>
      <c r="B37" s="255" t="s">
        <v>214</v>
      </c>
      <c r="C37" s="255" t="s">
        <v>215</v>
      </c>
      <c r="D37" s="255" t="s">
        <v>216</v>
      </c>
      <c r="E37" s="252" t="s">
        <v>205</v>
      </c>
      <c r="F37" s="252" t="s">
        <v>206</v>
      </c>
      <c r="G37" s="252" t="s">
        <v>218</v>
      </c>
      <c r="H37" s="252" t="s">
        <v>219</v>
      </c>
      <c r="I37" s="252">
        <v>792</v>
      </c>
      <c r="J37" s="255">
        <v>20</v>
      </c>
      <c r="K37" s="255">
        <v>24</v>
      </c>
      <c r="L37" s="255">
        <v>10</v>
      </c>
      <c r="M37" s="255"/>
      <c r="N37" s="256"/>
    </row>
    <row r="38" spans="1:14" ht="77.25" thickBot="1" x14ac:dyDescent="0.25">
      <c r="A38" s="260"/>
      <c r="B38" s="255" t="s">
        <v>214</v>
      </c>
      <c r="C38" s="255" t="s">
        <v>215</v>
      </c>
      <c r="D38" s="255" t="s">
        <v>210</v>
      </c>
      <c r="E38" s="252" t="s">
        <v>205</v>
      </c>
      <c r="F38" s="252" t="s">
        <v>206</v>
      </c>
      <c r="G38" s="252" t="s">
        <v>218</v>
      </c>
      <c r="H38" s="252" t="s">
        <v>219</v>
      </c>
      <c r="I38" s="252">
        <v>792</v>
      </c>
      <c r="J38" s="261">
        <v>125</v>
      </c>
      <c r="K38" s="261">
        <v>123</v>
      </c>
      <c r="L38" s="261">
        <v>10</v>
      </c>
      <c r="M38" s="261"/>
      <c r="N38" s="262"/>
    </row>
    <row r="39" spans="1:14" ht="128.25" thickBot="1" x14ac:dyDescent="0.25">
      <c r="A39" s="257"/>
      <c r="B39" s="255" t="s">
        <v>214</v>
      </c>
      <c r="C39" s="255" t="s">
        <v>217</v>
      </c>
      <c r="D39" s="255" t="s">
        <v>210</v>
      </c>
      <c r="E39" s="252" t="s">
        <v>205</v>
      </c>
      <c r="F39" s="252" t="s">
        <v>206</v>
      </c>
      <c r="G39" s="252" t="s">
        <v>218</v>
      </c>
      <c r="H39" s="252" t="s">
        <v>219</v>
      </c>
      <c r="I39" s="252">
        <v>792</v>
      </c>
      <c r="J39" s="258">
        <v>3</v>
      </c>
      <c r="K39" s="258">
        <v>3</v>
      </c>
      <c r="L39" s="258">
        <v>10</v>
      </c>
      <c r="M39" s="258"/>
      <c r="N39" s="259"/>
    </row>
  </sheetData>
  <mergeCells count="32">
    <mergeCell ref="A5:N5"/>
    <mergeCell ref="G8:G9"/>
    <mergeCell ref="I8:K8"/>
    <mergeCell ref="L8:L9"/>
    <mergeCell ref="M8:M9"/>
    <mergeCell ref="N8:N9"/>
    <mergeCell ref="G7:N7"/>
    <mergeCell ref="D8:D9"/>
    <mergeCell ref="C8:C9"/>
    <mergeCell ref="B7:D7"/>
    <mergeCell ref="E7:F7"/>
    <mergeCell ref="N31:N32"/>
    <mergeCell ref="A7:A9"/>
    <mergeCell ref="F8:F9"/>
    <mergeCell ref="E8:E9"/>
    <mergeCell ref="B8:B9"/>
    <mergeCell ref="A1:N1"/>
    <mergeCell ref="A30:A32"/>
    <mergeCell ref="B30:D30"/>
    <mergeCell ref="E30:F30"/>
    <mergeCell ref="G30:N30"/>
    <mergeCell ref="B31:B32"/>
    <mergeCell ref="C31:C32"/>
    <mergeCell ref="D31:D32"/>
    <mergeCell ref="E31:E32"/>
    <mergeCell ref="F31:F32"/>
    <mergeCell ref="G31:G32"/>
    <mergeCell ref="A3:N3"/>
    <mergeCell ref="A28:N28"/>
    <mergeCell ref="I31:K31"/>
    <mergeCell ref="L31:L32"/>
    <mergeCell ref="M31:M32"/>
  </mergeCells>
  <pageMargins left="0.31496062992125984" right="0.11811023622047245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98"/>
  <sheetViews>
    <sheetView tabSelected="1" zoomScale="68" zoomScaleNormal="68" zoomScaleSheetLayoutView="100" workbookViewId="0">
      <selection activeCell="F27" sqref="F27"/>
    </sheetView>
  </sheetViews>
  <sheetFormatPr defaultColWidth="9.140625" defaultRowHeight="15.75" x14ac:dyDescent="0.25"/>
  <cols>
    <col min="1" max="1" width="5" style="1" customWidth="1"/>
    <col min="2" max="2" width="39.42578125" style="1" customWidth="1"/>
    <col min="3" max="3" width="16.5703125" style="1" customWidth="1"/>
    <col min="4" max="4" width="14.5703125" style="1" customWidth="1"/>
    <col min="5" max="5" width="17.7109375" style="1" customWidth="1"/>
    <col min="6" max="6" width="15.7109375" style="1" bestFit="1" customWidth="1"/>
    <col min="7" max="7" width="14.28515625" style="1" customWidth="1"/>
    <col min="8" max="8" width="24.5703125" style="1" customWidth="1"/>
    <col min="9" max="10" width="15.28515625" style="1" bestFit="1" customWidth="1"/>
    <col min="11" max="11" width="12.7109375" style="1" bestFit="1" customWidth="1"/>
    <col min="12" max="16384" width="9.140625" style="1"/>
  </cols>
  <sheetData>
    <row r="1" spans="1:12" x14ac:dyDescent="0.25">
      <c r="A1" s="7"/>
      <c r="B1" s="7"/>
      <c r="C1" s="7"/>
      <c r="D1" s="7"/>
      <c r="E1" s="7"/>
      <c r="F1" s="7"/>
      <c r="G1" s="7"/>
      <c r="H1" s="7"/>
    </row>
    <row r="2" spans="1:12" x14ac:dyDescent="0.25">
      <c r="B2" s="343" t="s">
        <v>117</v>
      </c>
      <c r="C2" s="343"/>
      <c r="D2" s="343"/>
      <c r="E2" s="343"/>
      <c r="F2" s="343"/>
      <c r="G2" s="343"/>
      <c r="H2" s="343"/>
    </row>
    <row r="3" spans="1:12" ht="12.75" customHeight="1" thickBot="1" x14ac:dyDescent="0.3">
      <c r="B3" s="31"/>
      <c r="C3" s="31"/>
      <c r="D3" s="31"/>
      <c r="E3" s="31"/>
      <c r="F3" s="31"/>
      <c r="G3" s="31"/>
      <c r="H3" s="31"/>
    </row>
    <row r="4" spans="1:12" s="17" customFormat="1" ht="32.25" thickBot="1" x14ac:dyDescent="0.25">
      <c r="A4" s="87" t="s">
        <v>3</v>
      </c>
      <c r="B4" s="358" t="s">
        <v>31</v>
      </c>
      <c r="C4" s="359"/>
      <c r="D4" s="88" t="s">
        <v>20</v>
      </c>
      <c r="E4" s="88" t="s">
        <v>21</v>
      </c>
      <c r="F4" s="88" t="s">
        <v>22</v>
      </c>
      <c r="G4" s="88" t="s">
        <v>23</v>
      </c>
      <c r="H4" s="89" t="s">
        <v>24</v>
      </c>
    </row>
    <row r="5" spans="1:12" s="18" customFormat="1" ht="12" thickBot="1" x14ac:dyDescent="0.25">
      <c r="A5" s="90">
        <v>1</v>
      </c>
      <c r="B5" s="361">
        <v>2</v>
      </c>
      <c r="C5" s="362"/>
      <c r="D5" s="91">
        <v>3</v>
      </c>
      <c r="E5" s="91">
        <v>4</v>
      </c>
      <c r="F5" s="92">
        <v>5</v>
      </c>
      <c r="G5" s="91">
        <v>6</v>
      </c>
      <c r="H5" s="93">
        <v>7</v>
      </c>
    </row>
    <row r="6" spans="1:12" x14ac:dyDescent="0.25">
      <c r="A6" s="152">
        <v>1</v>
      </c>
      <c r="B6" s="363" t="s">
        <v>30</v>
      </c>
      <c r="C6" s="364"/>
      <c r="D6" s="153" t="s">
        <v>67</v>
      </c>
      <c r="E6" s="160">
        <v>20145700.5</v>
      </c>
      <c r="F6" s="160">
        <v>19647180.399999999</v>
      </c>
      <c r="G6" s="159">
        <f>F6/E6-100%</f>
        <v>-2.4745731725734799E-2</v>
      </c>
      <c r="H6" s="161" t="s">
        <v>181</v>
      </c>
      <c r="K6" s="202"/>
    </row>
    <row r="7" spans="1:12" ht="63" customHeight="1" x14ac:dyDescent="0.25">
      <c r="A7" s="94">
        <v>2</v>
      </c>
      <c r="B7" s="354" t="s">
        <v>19</v>
      </c>
      <c r="C7" s="355"/>
      <c r="D7" s="33" t="s">
        <v>67</v>
      </c>
      <c r="E7" s="187">
        <v>0</v>
      </c>
      <c r="F7" s="187">
        <v>0</v>
      </c>
      <c r="G7" s="151"/>
      <c r="H7" s="96"/>
      <c r="L7" s="202"/>
    </row>
    <row r="8" spans="1:12" ht="34.9" customHeight="1" x14ac:dyDescent="0.25">
      <c r="A8" s="94">
        <v>3</v>
      </c>
      <c r="B8" s="354" t="s">
        <v>155</v>
      </c>
      <c r="C8" s="355"/>
      <c r="D8" s="33" t="s">
        <v>67</v>
      </c>
      <c r="E8" s="187">
        <f>SUM(E10:E12)</f>
        <v>75022</v>
      </c>
      <c r="F8" s="187">
        <f>SUM(F10:F12)</f>
        <v>62512</v>
      </c>
      <c r="G8" s="151">
        <f>F8/E8-100%</f>
        <v>-0.16675108634800462</v>
      </c>
      <c r="H8" s="158" t="s">
        <v>180</v>
      </c>
    </row>
    <row r="9" spans="1:12" s="4" customFormat="1" x14ac:dyDescent="0.25">
      <c r="A9" s="95"/>
      <c r="B9" s="377" t="s">
        <v>35</v>
      </c>
      <c r="C9" s="378"/>
      <c r="D9" s="21" t="s">
        <v>67</v>
      </c>
      <c r="E9" s="187"/>
      <c r="F9" s="187"/>
      <c r="G9" s="151"/>
      <c r="H9" s="96"/>
    </row>
    <row r="10" spans="1:12" s="110" customFormat="1" x14ac:dyDescent="0.25">
      <c r="A10" s="156"/>
      <c r="B10" s="385" t="s">
        <v>168</v>
      </c>
      <c r="C10" s="386"/>
      <c r="D10" s="140" t="s">
        <v>67</v>
      </c>
      <c r="E10" s="117">
        <v>15032.81</v>
      </c>
      <c r="F10" s="117">
        <v>19312</v>
      </c>
      <c r="G10" s="126"/>
      <c r="H10" s="158"/>
      <c r="L10" s="157"/>
    </row>
    <row r="11" spans="1:12" s="110" customFormat="1" ht="37.15" customHeight="1" x14ac:dyDescent="0.25">
      <c r="A11" s="156"/>
      <c r="B11" s="385" t="s">
        <v>142</v>
      </c>
      <c r="C11" s="386"/>
      <c r="D11" s="140" t="s">
        <v>67</v>
      </c>
      <c r="E11" s="117">
        <v>51094.17</v>
      </c>
      <c r="F11" s="117">
        <v>0</v>
      </c>
      <c r="G11" s="126"/>
      <c r="H11" s="158"/>
      <c r="L11" s="157"/>
    </row>
    <row r="12" spans="1:12" s="119" customFormat="1" x14ac:dyDescent="0.25">
      <c r="A12" s="175"/>
      <c r="B12" s="376" t="s">
        <v>151</v>
      </c>
      <c r="C12" s="347"/>
      <c r="D12" s="204" t="s">
        <v>67</v>
      </c>
      <c r="E12" s="117">
        <v>8895.02</v>
      </c>
      <c r="F12" s="117">
        <v>43200</v>
      </c>
      <c r="G12" s="126"/>
      <c r="H12" s="158"/>
      <c r="L12" s="205"/>
    </row>
    <row r="13" spans="1:12" s="4" customFormat="1" x14ac:dyDescent="0.25">
      <c r="A13" s="95">
        <v>4</v>
      </c>
      <c r="B13" s="356" t="s">
        <v>25</v>
      </c>
      <c r="C13" s="357"/>
      <c r="D13" s="21" t="s">
        <v>67</v>
      </c>
      <c r="E13" s="187">
        <v>0</v>
      </c>
      <c r="F13" s="187">
        <v>0</v>
      </c>
      <c r="G13" s="151"/>
      <c r="H13" s="96"/>
    </row>
    <row r="14" spans="1:12" ht="48.75" customHeight="1" x14ac:dyDescent="0.25">
      <c r="A14" s="94">
        <v>5</v>
      </c>
      <c r="B14" s="354" t="s">
        <v>26</v>
      </c>
      <c r="C14" s="355"/>
      <c r="D14" s="33" t="s">
        <v>67</v>
      </c>
      <c r="E14" s="187">
        <f>E18+E17+E16</f>
        <v>713846.74</v>
      </c>
      <c r="F14" s="187">
        <f>F18+F17+F16</f>
        <v>615721.10000000009</v>
      </c>
      <c r="G14" s="151">
        <f>F14/E14-100%</f>
        <v>-0.13746037419740809</v>
      </c>
      <c r="H14" s="158" t="s">
        <v>182</v>
      </c>
    </row>
    <row r="15" spans="1:12" s="4" customFormat="1" x14ac:dyDescent="0.25">
      <c r="A15" s="95"/>
      <c r="B15" s="377" t="s">
        <v>35</v>
      </c>
      <c r="C15" s="378"/>
      <c r="D15" s="21" t="s">
        <v>67</v>
      </c>
      <c r="E15" s="187"/>
      <c r="F15" s="187"/>
      <c r="G15" s="151"/>
      <c r="H15" s="96"/>
    </row>
    <row r="16" spans="1:12" s="110" customFormat="1" x14ac:dyDescent="0.25">
      <c r="A16" s="156"/>
      <c r="B16" s="385" t="s">
        <v>168</v>
      </c>
      <c r="C16" s="386"/>
      <c r="D16" s="140" t="s">
        <v>67</v>
      </c>
      <c r="E16" s="117">
        <v>552051.64</v>
      </c>
      <c r="F16" s="117">
        <v>461816.71</v>
      </c>
      <c r="G16" s="126"/>
      <c r="H16" s="158"/>
      <c r="L16" s="157"/>
    </row>
    <row r="17" spans="1:8" s="110" customFormat="1" ht="37.15" customHeight="1" x14ac:dyDescent="0.25">
      <c r="A17" s="156"/>
      <c r="B17" s="385" t="s">
        <v>142</v>
      </c>
      <c r="C17" s="386"/>
      <c r="D17" s="140" t="s">
        <v>67</v>
      </c>
      <c r="E17" s="117">
        <v>161795.1</v>
      </c>
      <c r="F17" s="117">
        <v>153904.39000000001</v>
      </c>
      <c r="G17" s="126"/>
      <c r="H17" s="158"/>
    </row>
    <row r="18" spans="1:8" s="110" customFormat="1" x14ac:dyDescent="0.25">
      <c r="A18" s="156"/>
      <c r="B18" s="376" t="s">
        <v>151</v>
      </c>
      <c r="C18" s="347"/>
      <c r="D18" s="140" t="s">
        <v>67</v>
      </c>
      <c r="E18" s="117">
        <v>0</v>
      </c>
      <c r="F18" s="117">
        <v>0</v>
      </c>
      <c r="G18" s="126"/>
      <c r="H18" s="158"/>
    </row>
    <row r="19" spans="1:8" s="4" customFormat="1" x14ac:dyDescent="0.25">
      <c r="A19" s="95">
        <v>6</v>
      </c>
      <c r="B19" s="356" t="s">
        <v>32</v>
      </c>
      <c r="C19" s="357"/>
      <c r="D19" s="21" t="s">
        <v>67</v>
      </c>
      <c r="E19" s="187">
        <v>0</v>
      </c>
      <c r="F19" s="187">
        <v>0</v>
      </c>
      <c r="G19" s="151"/>
      <c r="H19" s="96"/>
    </row>
    <row r="20" spans="1:8" ht="34.5" customHeight="1" x14ac:dyDescent="0.25">
      <c r="A20" s="94">
        <v>7</v>
      </c>
      <c r="B20" s="354" t="s">
        <v>27</v>
      </c>
      <c r="C20" s="355"/>
      <c r="D20" s="33" t="s">
        <v>67</v>
      </c>
      <c r="E20" s="147" t="s">
        <v>70</v>
      </c>
      <c r="F20" s="127">
        <v>4611313.1399999997</v>
      </c>
      <c r="G20" s="149" t="s">
        <v>70</v>
      </c>
      <c r="H20" s="148" t="s">
        <v>70</v>
      </c>
    </row>
    <row r="21" spans="1:8" s="4" customFormat="1" ht="33" customHeight="1" x14ac:dyDescent="0.25">
      <c r="A21" s="95">
        <v>8</v>
      </c>
      <c r="B21" s="354" t="s">
        <v>65</v>
      </c>
      <c r="C21" s="355"/>
      <c r="D21" s="33" t="s">
        <v>67</v>
      </c>
      <c r="E21" s="187">
        <v>0</v>
      </c>
      <c r="F21" s="187">
        <v>0</v>
      </c>
      <c r="G21" s="150"/>
      <c r="H21" s="96"/>
    </row>
    <row r="22" spans="1:8" s="4" customFormat="1" ht="36.6" customHeight="1" x14ac:dyDescent="0.25">
      <c r="A22" s="95">
        <v>9</v>
      </c>
      <c r="B22" s="356" t="s">
        <v>66</v>
      </c>
      <c r="C22" s="357"/>
      <c r="D22" s="21" t="s">
        <v>67</v>
      </c>
      <c r="E22" s="187">
        <v>0</v>
      </c>
      <c r="F22" s="187">
        <v>0</v>
      </c>
      <c r="G22" s="150"/>
      <c r="H22" s="96"/>
    </row>
    <row r="23" spans="1:8" ht="36" customHeight="1" x14ac:dyDescent="0.25">
      <c r="A23" s="94">
        <v>10</v>
      </c>
      <c r="B23" s="354" t="s">
        <v>28</v>
      </c>
      <c r="C23" s="355"/>
      <c r="D23" s="33" t="s">
        <v>59</v>
      </c>
      <c r="E23" s="21">
        <f>E24+E25+E26</f>
        <v>154</v>
      </c>
      <c r="F23" s="21">
        <f>F24+F25+F26</f>
        <v>147</v>
      </c>
      <c r="G23" s="151">
        <f>F23/E23-100%</f>
        <v>-4.5454545454545414E-2</v>
      </c>
      <c r="H23" s="96"/>
    </row>
    <row r="24" spans="1:8" ht="14.25" customHeight="1" x14ac:dyDescent="0.25">
      <c r="A24" s="94"/>
      <c r="B24" s="354" t="s">
        <v>61</v>
      </c>
      <c r="C24" s="355"/>
      <c r="D24" s="33" t="s">
        <v>59</v>
      </c>
      <c r="E24" s="21">
        <v>131</v>
      </c>
      <c r="F24" s="21">
        <v>121</v>
      </c>
      <c r="G24" s="151">
        <f>F24/E24-100%</f>
        <v>-7.6335877862595436E-2</v>
      </c>
      <c r="H24" s="96"/>
    </row>
    <row r="25" spans="1:8" ht="17.25" customHeight="1" x14ac:dyDescent="0.25">
      <c r="A25" s="97"/>
      <c r="B25" s="354" t="s">
        <v>154</v>
      </c>
      <c r="C25" s="355"/>
      <c r="D25" s="33" t="s">
        <v>59</v>
      </c>
      <c r="E25" s="21">
        <v>15</v>
      </c>
      <c r="F25" s="21">
        <v>21</v>
      </c>
      <c r="G25" s="151">
        <f>F25/E25-100%</f>
        <v>0.39999999999999991</v>
      </c>
      <c r="H25" s="96" t="s">
        <v>220</v>
      </c>
    </row>
    <row r="26" spans="1:8" ht="14.25" customHeight="1" x14ac:dyDescent="0.25">
      <c r="A26" s="97"/>
      <c r="B26" s="354" t="s">
        <v>153</v>
      </c>
      <c r="C26" s="355"/>
      <c r="D26" s="33" t="s">
        <v>59</v>
      </c>
      <c r="E26" s="21">
        <v>8</v>
      </c>
      <c r="F26" s="21">
        <v>5</v>
      </c>
      <c r="G26" s="151">
        <f>F26/E26-100%</f>
        <v>-0.375</v>
      </c>
      <c r="H26" s="96" t="s">
        <v>221</v>
      </c>
    </row>
    <row r="27" spans="1:8" ht="63.75" customHeight="1" thickBot="1" x14ac:dyDescent="0.3">
      <c r="A27" s="98">
        <v>11</v>
      </c>
      <c r="B27" s="383" t="s">
        <v>64</v>
      </c>
      <c r="C27" s="384"/>
      <c r="D27" s="146" t="s">
        <v>67</v>
      </c>
      <c r="E27" s="188">
        <v>0</v>
      </c>
      <c r="F27" s="188">
        <v>0</v>
      </c>
      <c r="G27" s="154"/>
      <c r="H27" s="155"/>
    </row>
    <row r="28" spans="1:8" x14ac:dyDescent="0.25">
      <c r="B28" s="1" t="s">
        <v>33</v>
      </c>
    </row>
    <row r="29" spans="1:8" ht="10.5" customHeight="1" x14ac:dyDescent="0.25"/>
    <row r="30" spans="1:8" x14ac:dyDescent="0.25">
      <c r="B30" s="343" t="s">
        <v>118</v>
      </c>
      <c r="C30" s="343"/>
      <c r="D30" s="343"/>
      <c r="E30" s="343"/>
      <c r="F30" s="343"/>
      <c r="G30" s="343"/>
      <c r="H30" s="343"/>
    </row>
    <row r="31" spans="1:8" ht="16.5" thickBot="1" x14ac:dyDescent="0.3">
      <c r="B31" s="31"/>
      <c r="C31" s="31"/>
      <c r="D31" s="31"/>
      <c r="E31" s="31"/>
      <c r="F31" s="31"/>
      <c r="G31" s="31"/>
      <c r="H31" s="31"/>
    </row>
    <row r="32" spans="1:8" ht="54.6" customHeight="1" thickBot="1" x14ac:dyDescent="0.3">
      <c r="A32" s="4"/>
      <c r="B32" s="36" t="s">
        <v>78</v>
      </c>
      <c r="C32" s="369" t="s">
        <v>79</v>
      </c>
      <c r="D32" s="369"/>
      <c r="E32" s="369" t="s">
        <v>71</v>
      </c>
      <c r="F32" s="369"/>
      <c r="G32" s="348" t="s">
        <v>29</v>
      </c>
      <c r="H32" s="349"/>
    </row>
    <row r="33" spans="1:65" x14ac:dyDescent="0.25">
      <c r="A33" s="4"/>
      <c r="B33" s="263">
        <v>0</v>
      </c>
      <c r="C33" s="367">
        <v>0</v>
      </c>
      <c r="D33" s="367"/>
      <c r="E33" s="298">
        <v>0</v>
      </c>
      <c r="F33" s="298"/>
      <c r="G33" s="350">
        <v>0</v>
      </c>
      <c r="H33" s="351"/>
    </row>
    <row r="34" spans="1:65" ht="16.5" thickBot="1" x14ac:dyDescent="0.3">
      <c r="A34" s="4"/>
      <c r="B34" s="264"/>
      <c r="C34" s="368"/>
      <c r="D34" s="368"/>
      <c r="E34" s="276"/>
      <c r="F34" s="276"/>
      <c r="G34" s="352"/>
      <c r="H34" s="353"/>
    </row>
    <row r="35" spans="1:65" x14ac:dyDescent="0.25">
      <c r="A35" s="2"/>
      <c r="B35" s="9"/>
      <c r="C35" s="9"/>
      <c r="D35" s="9"/>
      <c r="E35" s="9"/>
      <c r="F35" s="9"/>
      <c r="G35" s="9"/>
      <c r="H35" s="9"/>
    </row>
    <row r="36" spans="1:65" ht="44.25" customHeight="1" x14ac:dyDescent="0.25">
      <c r="B36" s="360" t="s">
        <v>119</v>
      </c>
      <c r="C36" s="360"/>
      <c r="D36" s="360"/>
      <c r="E36" s="360"/>
      <c r="F36" s="360"/>
      <c r="G36" s="360"/>
      <c r="H36" s="3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9" customHeight="1" thickBot="1" x14ac:dyDescent="0.3">
      <c r="H37" s="2"/>
    </row>
    <row r="38" spans="1:65" ht="32.25" thickBot="1" x14ac:dyDescent="0.3">
      <c r="B38" s="365" t="s">
        <v>34</v>
      </c>
      <c r="C38" s="366"/>
      <c r="D38" s="88" t="s">
        <v>20</v>
      </c>
      <c r="E38" s="88" t="s">
        <v>36</v>
      </c>
      <c r="F38" s="88" t="s">
        <v>37</v>
      </c>
      <c r="G38" s="89" t="s">
        <v>38</v>
      </c>
      <c r="H38" s="105"/>
    </row>
    <row r="39" spans="1:65" s="100" customFormat="1" ht="16.5" customHeight="1" thickBot="1" x14ac:dyDescent="0.3">
      <c r="B39" s="389" t="s">
        <v>122</v>
      </c>
      <c r="C39" s="390"/>
      <c r="D39" s="104" t="s">
        <v>67</v>
      </c>
      <c r="E39" s="106">
        <f>E41+E42+E48+E49+E50</f>
        <v>43118589.780000001</v>
      </c>
      <c r="F39" s="106">
        <f>F41+F42+F48+F49+F50</f>
        <v>43118589.780000001</v>
      </c>
      <c r="G39" s="107">
        <f>E39/F39</f>
        <v>1</v>
      </c>
      <c r="H39" s="103"/>
    </row>
    <row r="40" spans="1:65" ht="16.5" customHeight="1" x14ac:dyDescent="0.25">
      <c r="B40" s="387" t="s">
        <v>35</v>
      </c>
      <c r="C40" s="388"/>
      <c r="D40" s="99"/>
      <c r="E40" s="128"/>
      <c r="F40" s="128"/>
      <c r="G40" s="129"/>
      <c r="H40" s="10"/>
    </row>
    <row r="41" spans="1:65" s="4" customFormat="1" ht="33.75" customHeight="1" x14ac:dyDescent="0.25">
      <c r="B41" s="344" t="s">
        <v>120</v>
      </c>
      <c r="C41" s="345"/>
      <c r="D41" s="5" t="s">
        <v>67</v>
      </c>
      <c r="E41" s="206">
        <v>36927925</v>
      </c>
      <c r="F41" s="206">
        <f>E41</f>
        <v>36927925</v>
      </c>
      <c r="G41" s="114">
        <f t="shared" ref="G41:G51" si="0">F41/E41</f>
        <v>1</v>
      </c>
      <c r="H41" s="10"/>
      <c r="I41" s="232"/>
    </row>
    <row r="42" spans="1:65" s="4" customFormat="1" ht="48" customHeight="1" x14ac:dyDescent="0.25">
      <c r="B42" s="344" t="s">
        <v>121</v>
      </c>
      <c r="C42" s="345"/>
      <c r="D42" s="5"/>
      <c r="E42" s="206">
        <f>SUM(E43:E47)</f>
        <v>1529351.6400000001</v>
      </c>
      <c r="F42" s="206">
        <f>SUM(F43:F47)</f>
        <v>1529351.6400000001</v>
      </c>
      <c r="G42" s="114">
        <f t="shared" si="0"/>
        <v>1</v>
      </c>
      <c r="H42" s="10"/>
      <c r="I42" s="232"/>
    </row>
    <row r="43" spans="1:65" s="115" customFormat="1" ht="60.75" customHeight="1" x14ac:dyDescent="0.2">
      <c r="B43" s="346" t="s">
        <v>187</v>
      </c>
      <c r="C43" s="347"/>
      <c r="D43" s="116"/>
      <c r="E43" s="117">
        <v>250000</v>
      </c>
      <c r="F43" s="117">
        <f>E43</f>
        <v>250000</v>
      </c>
      <c r="G43" s="118">
        <f t="shared" si="0"/>
        <v>1</v>
      </c>
      <c r="H43" s="230"/>
      <c r="I43" s="203"/>
      <c r="J43" s="203"/>
    </row>
    <row r="44" spans="1:65" s="119" customFormat="1" ht="54" customHeight="1" x14ac:dyDescent="0.25">
      <c r="B44" s="381" t="s">
        <v>140</v>
      </c>
      <c r="C44" s="382"/>
      <c r="D44" s="120"/>
      <c r="E44" s="117">
        <v>914351.64</v>
      </c>
      <c r="F44" s="117">
        <f>E44</f>
        <v>914351.64</v>
      </c>
      <c r="G44" s="118">
        <f t="shared" si="0"/>
        <v>1</v>
      </c>
      <c r="H44" s="109"/>
    </row>
    <row r="45" spans="1:65" s="119" customFormat="1" ht="50.25" customHeight="1" x14ac:dyDescent="0.25">
      <c r="B45" s="381" t="s">
        <v>183</v>
      </c>
      <c r="C45" s="382"/>
      <c r="D45" s="120"/>
      <c r="E45" s="117">
        <v>100000</v>
      </c>
      <c r="F45" s="117">
        <f t="shared" ref="F45:F47" si="1">E45</f>
        <v>100000</v>
      </c>
      <c r="G45" s="118">
        <f t="shared" si="0"/>
        <v>1</v>
      </c>
      <c r="H45" s="109"/>
    </row>
    <row r="46" spans="1:65" s="119" customFormat="1" ht="94.5" customHeight="1" x14ac:dyDescent="0.25">
      <c r="B46" s="381" t="s">
        <v>188</v>
      </c>
      <c r="C46" s="382"/>
      <c r="D46" s="120"/>
      <c r="E46" s="117">
        <v>265000</v>
      </c>
      <c r="F46" s="117">
        <f t="shared" si="1"/>
        <v>265000</v>
      </c>
      <c r="G46" s="118">
        <f t="shared" si="0"/>
        <v>1</v>
      </c>
      <c r="H46" s="109"/>
    </row>
    <row r="47" spans="1:65" s="119" customFormat="1" ht="97.5" hidden="1" customHeight="1" x14ac:dyDescent="0.25">
      <c r="B47" s="381" t="s">
        <v>175</v>
      </c>
      <c r="C47" s="382"/>
      <c r="D47" s="120"/>
      <c r="E47" s="117"/>
      <c r="F47" s="117">
        <f t="shared" si="1"/>
        <v>0</v>
      </c>
      <c r="G47" s="118" t="e">
        <f t="shared" si="0"/>
        <v>#DIV/0!</v>
      </c>
      <c r="H47" s="109"/>
    </row>
    <row r="48" spans="1:65" ht="44.25" customHeight="1" x14ac:dyDescent="0.25">
      <c r="B48" s="379" t="s">
        <v>123</v>
      </c>
      <c r="C48" s="380"/>
      <c r="D48" s="30"/>
      <c r="E48" s="206">
        <v>4611313.1399999997</v>
      </c>
      <c r="F48" s="206">
        <f>E48</f>
        <v>4611313.1399999997</v>
      </c>
      <c r="G48" s="118">
        <f t="shared" si="0"/>
        <v>1</v>
      </c>
      <c r="H48" s="10"/>
    </row>
    <row r="49" spans="2:10" ht="17.25" hidden="1" customHeight="1" x14ac:dyDescent="0.25">
      <c r="B49" s="379" t="s">
        <v>125</v>
      </c>
      <c r="C49" s="380"/>
      <c r="D49" s="30"/>
      <c r="E49" s="206">
        <v>0</v>
      </c>
      <c r="F49" s="206">
        <v>0</v>
      </c>
      <c r="G49" s="118" t="e">
        <f t="shared" si="0"/>
        <v>#DIV/0!</v>
      </c>
      <c r="H49" s="10"/>
      <c r="I49" s="202"/>
      <c r="J49" s="202"/>
    </row>
    <row r="50" spans="2:10" ht="18.75" customHeight="1" thickBot="1" x14ac:dyDescent="0.3">
      <c r="B50" s="374" t="s">
        <v>124</v>
      </c>
      <c r="C50" s="375"/>
      <c r="D50" s="121"/>
      <c r="E50" s="131">
        <v>50000</v>
      </c>
      <c r="F50" s="131">
        <f>E50</f>
        <v>50000</v>
      </c>
      <c r="G50" s="118">
        <f t="shared" si="0"/>
        <v>1</v>
      </c>
      <c r="H50" s="10"/>
    </row>
    <row r="51" spans="2:10" s="100" customFormat="1" ht="16.5" customHeight="1" thickBot="1" x14ac:dyDescent="0.3">
      <c r="B51" s="389" t="s">
        <v>152</v>
      </c>
      <c r="C51" s="390"/>
      <c r="D51" s="104" t="s">
        <v>67</v>
      </c>
      <c r="E51" s="136">
        <f>E53+E70+E78</f>
        <v>43574640.410000004</v>
      </c>
      <c r="F51" s="136">
        <f>F53+F70+F78</f>
        <v>43574640.410000004</v>
      </c>
      <c r="G51" s="137">
        <f t="shared" si="0"/>
        <v>1</v>
      </c>
      <c r="H51" s="103"/>
    </row>
    <row r="52" spans="2:10" s="190" customFormat="1" ht="13.5" thickBot="1" x14ac:dyDescent="0.25">
      <c r="B52" s="401" t="s">
        <v>35</v>
      </c>
      <c r="C52" s="402"/>
      <c r="D52" s="189"/>
      <c r="E52" s="144"/>
      <c r="F52" s="144"/>
      <c r="G52" s="145"/>
      <c r="H52" s="125"/>
    </row>
    <row r="53" spans="2:10" s="86" customFormat="1" ht="34.9" customHeight="1" thickBot="1" x14ac:dyDescent="0.25">
      <c r="B53" s="395" t="s">
        <v>142</v>
      </c>
      <c r="C53" s="396"/>
      <c r="D53" s="141" t="s">
        <v>67</v>
      </c>
      <c r="E53" s="142">
        <f>SUM(E55:E68)</f>
        <v>37407040.980000004</v>
      </c>
      <c r="F53" s="142">
        <f>SUM(F55:F68)</f>
        <v>37407040.980000004</v>
      </c>
      <c r="G53" s="143">
        <f t="shared" ref="G53:G61" si="2">F53/E53</f>
        <v>1</v>
      </c>
      <c r="H53" s="122"/>
    </row>
    <row r="54" spans="2:10" s="123" customFormat="1" ht="12.75" x14ac:dyDescent="0.2">
      <c r="B54" s="399" t="s">
        <v>35</v>
      </c>
      <c r="C54" s="400"/>
      <c r="D54" s="133"/>
      <c r="E54" s="134"/>
      <c r="F54" s="134"/>
      <c r="G54" s="135"/>
      <c r="H54" s="231"/>
    </row>
    <row r="55" spans="2:10" s="110" customFormat="1" x14ac:dyDescent="0.25">
      <c r="B55" s="397" t="s">
        <v>141</v>
      </c>
      <c r="C55" s="398"/>
      <c r="D55" s="108" t="s">
        <v>67</v>
      </c>
      <c r="E55" s="117">
        <f>22991185.67+176538.02</f>
        <v>23167723.690000001</v>
      </c>
      <c r="F55" s="117">
        <f>E55</f>
        <v>23167723.690000001</v>
      </c>
      <c r="G55" s="118">
        <f t="shared" si="2"/>
        <v>1</v>
      </c>
      <c r="H55" s="109"/>
    </row>
    <row r="56" spans="2:10" s="113" customFormat="1" x14ac:dyDescent="0.2">
      <c r="B56" s="372" t="s">
        <v>143</v>
      </c>
      <c r="C56" s="373"/>
      <c r="D56" s="111" t="s">
        <v>67</v>
      </c>
      <c r="E56" s="117">
        <v>56724</v>
      </c>
      <c r="F56" s="117">
        <f>E56</f>
        <v>56724</v>
      </c>
      <c r="G56" s="118">
        <f t="shared" si="2"/>
        <v>1</v>
      </c>
      <c r="H56" s="112"/>
    </row>
    <row r="57" spans="2:10" s="113" customFormat="1" x14ac:dyDescent="0.2">
      <c r="B57" s="372" t="s">
        <v>144</v>
      </c>
      <c r="C57" s="373"/>
      <c r="D57" s="111" t="s">
        <v>67</v>
      </c>
      <c r="E57" s="117">
        <v>6911598.6500000004</v>
      </c>
      <c r="F57" s="117">
        <f t="shared" ref="F57:F68" si="3">E57</f>
        <v>6911598.6500000004</v>
      </c>
      <c r="G57" s="118">
        <f>F57/E57</f>
        <v>1</v>
      </c>
      <c r="H57" s="112"/>
    </row>
    <row r="58" spans="2:10" s="113" customFormat="1" x14ac:dyDescent="0.2">
      <c r="B58" s="372" t="s">
        <v>145</v>
      </c>
      <c r="C58" s="373"/>
      <c r="D58" s="111" t="s">
        <v>67</v>
      </c>
      <c r="E58" s="117">
        <v>21881.919999999998</v>
      </c>
      <c r="F58" s="117">
        <f t="shared" si="3"/>
        <v>21881.919999999998</v>
      </c>
      <c r="G58" s="118">
        <f>F58/E58</f>
        <v>1</v>
      </c>
      <c r="H58" s="112"/>
    </row>
    <row r="59" spans="2:10" s="113" customFormat="1" x14ac:dyDescent="0.2">
      <c r="B59" s="372" t="s">
        <v>170</v>
      </c>
      <c r="C59" s="373"/>
      <c r="D59" s="111" t="s">
        <v>67</v>
      </c>
      <c r="E59" s="117">
        <v>2249431.56</v>
      </c>
      <c r="F59" s="117">
        <f t="shared" si="3"/>
        <v>2249431.56</v>
      </c>
      <c r="G59" s="118">
        <f>F59/E59</f>
        <v>1</v>
      </c>
      <c r="H59" s="112"/>
    </row>
    <row r="60" spans="2:10" s="113" customFormat="1" x14ac:dyDescent="0.2">
      <c r="B60" s="372" t="s">
        <v>146</v>
      </c>
      <c r="C60" s="373"/>
      <c r="D60" s="111" t="s">
        <v>67</v>
      </c>
      <c r="E60" s="117">
        <v>1686842.78</v>
      </c>
      <c r="F60" s="117">
        <f t="shared" si="3"/>
        <v>1686842.78</v>
      </c>
      <c r="G60" s="118">
        <f t="shared" si="2"/>
        <v>1</v>
      </c>
      <c r="H60" s="112"/>
    </row>
    <row r="61" spans="2:10" s="113" customFormat="1" x14ac:dyDescent="0.2">
      <c r="B61" s="372" t="s">
        <v>147</v>
      </c>
      <c r="C61" s="373"/>
      <c r="D61" s="111" t="s">
        <v>67</v>
      </c>
      <c r="E61" s="117">
        <v>657567.18000000005</v>
      </c>
      <c r="F61" s="117">
        <f t="shared" si="3"/>
        <v>657567.18000000005</v>
      </c>
      <c r="G61" s="118">
        <f t="shared" si="2"/>
        <v>1</v>
      </c>
      <c r="H61" s="112"/>
    </row>
    <row r="62" spans="2:10" s="113" customFormat="1" hidden="1" x14ac:dyDescent="0.2">
      <c r="B62" s="372" t="s">
        <v>173</v>
      </c>
      <c r="C62" s="373"/>
      <c r="D62" s="111" t="s">
        <v>67</v>
      </c>
      <c r="E62" s="210"/>
      <c r="F62" s="117">
        <f t="shared" ref="F62:F63" si="4">E62</f>
        <v>0</v>
      </c>
      <c r="G62" s="118" t="e">
        <f t="shared" ref="G62:G63" si="5">F62/E62</f>
        <v>#DIV/0!</v>
      </c>
      <c r="H62" s="112"/>
    </row>
    <row r="63" spans="2:10" s="113" customFormat="1" hidden="1" x14ac:dyDescent="0.2">
      <c r="B63" s="391" t="s">
        <v>179</v>
      </c>
      <c r="C63" s="386"/>
      <c r="D63" s="111" t="s">
        <v>67</v>
      </c>
      <c r="E63" s="117"/>
      <c r="F63" s="117">
        <f t="shared" si="4"/>
        <v>0</v>
      </c>
      <c r="G63" s="118" t="e">
        <f t="shared" si="5"/>
        <v>#DIV/0!</v>
      </c>
      <c r="H63" s="112"/>
    </row>
    <row r="64" spans="2:10" s="113" customFormat="1" x14ac:dyDescent="0.2">
      <c r="B64" s="372" t="s">
        <v>148</v>
      </c>
      <c r="C64" s="373"/>
      <c r="D64" s="111" t="s">
        <v>67</v>
      </c>
      <c r="E64" s="117">
        <f>679660+30000</f>
        <v>709660</v>
      </c>
      <c r="F64" s="117">
        <f t="shared" si="3"/>
        <v>709660</v>
      </c>
      <c r="G64" s="118">
        <f>F64/E64</f>
        <v>1</v>
      </c>
      <c r="H64" s="112"/>
    </row>
    <row r="65" spans="2:8" s="113" customFormat="1" hidden="1" x14ac:dyDescent="0.2">
      <c r="B65" s="372" t="s">
        <v>171</v>
      </c>
      <c r="C65" s="373"/>
      <c r="D65" s="111" t="s">
        <v>67</v>
      </c>
      <c r="E65" s="210"/>
      <c r="F65" s="210">
        <f>E65</f>
        <v>0</v>
      </c>
      <c r="G65" s="118" t="e">
        <f>F65/E65</f>
        <v>#DIV/0!</v>
      </c>
      <c r="H65" s="112"/>
    </row>
    <row r="66" spans="2:8" s="113" customFormat="1" hidden="1" x14ac:dyDescent="0.2">
      <c r="B66" s="372" t="s">
        <v>174</v>
      </c>
      <c r="C66" s="373"/>
      <c r="D66" s="111" t="s">
        <v>67</v>
      </c>
      <c r="E66" s="210"/>
      <c r="F66" s="210">
        <f>E66</f>
        <v>0</v>
      </c>
      <c r="G66" s="118" t="e">
        <f>F66/E66</f>
        <v>#DIV/0!</v>
      </c>
      <c r="H66" s="112"/>
    </row>
    <row r="67" spans="2:8" s="113" customFormat="1" x14ac:dyDescent="0.2">
      <c r="B67" s="320" t="s">
        <v>149</v>
      </c>
      <c r="C67" s="321"/>
      <c r="D67" s="192" t="s">
        <v>67</v>
      </c>
      <c r="E67" s="193">
        <v>894323.24</v>
      </c>
      <c r="F67" s="193">
        <f t="shared" si="3"/>
        <v>894323.24</v>
      </c>
      <c r="G67" s="194">
        <f>F67/E67</f>
        <v>1</v>
      </c>
      <c r="H67" s="112"/>
    </row>
    <row r="68" spans="2:8" s="113" customFormat="1" ht="16.5" thickBot="1" x14ac:dyDescent="0.25">
      <c r="B68" s="408" t="s">
        <v>150</v>
      </c>
      <c r="C68" s="409"/>
      <c r="D68" s="191" t="s">
        <v>67</v>
      </c>
      <c r="E68" s="195">
        <v>1051287.96</v>
      </c>
      <c r="F68" s="195">
        <f t="shared" si="3"/>
        <v>1051287.96</v>
      </c>
      <c r="G68" s="132">
        <f>F68/E68</f>
        <v>1</v>
      </c>
      <c r="H68" s="112"/>
    </row>
    <row r="69" spans="2:8" s="113" customFormat="1" ht="16.5" thickBot="1" x14ac:dyDescent="0.25">
      <c r="B69" s="392"/>
      <c r="C69" s="393"/>
      <c r="D69" s="393"/>
      <c r="E69" s="393"/>
      <c r="F69" s="393"/>
      <c r="G69" s="394"/>
      <c r="H69" s="112"/>
    </row>
    <row r="70" spans="2:8" s="86" customFormat="1" ht="16.5" thickBot="1" x14ac:dyDescent="0.25">
      <c r="B70" s="406" t="s">
        <v>151</v>
      </c>
      <c r="C70" s="407"/>
      <c r="D70" s="196" t="s">
        <v>67</v>
      </c>
      <c r="E70" s="198">
        <f>SUM(E72:E76)</f>
        <v>1529351.6400000001</v>
      </c>
      <c r="F70" s="198">
        <f>SUM(F72:F76)</f>
        <v>1529351.6400000001</v>
      </c>
      <c r="G70" s="199">
        <f>F70/E70</f>
        <v>1</v>
      </c>
      <c r="H70" s="122"/>
    </row>
    <row r="71" spans="2:8" s="123" customFormat="1" ht="12.75" x14ac:dyDescent="0.2">
      <c r="B71" s="370" t="s">
        <v>35</v>
      </c>
      <c r="C71" s="371"/>
      <c r="D71" s="197"/>
      <c r="E71" s="200"/>
      <c r="F71" s="200"/>
      <c r="G71" s="201"/>
      <c r="H71" s="125"/>
    </row>
    <row r="72" spans="2:8" s="113" customFormat="1" x14ac:dyDescent="0.2">
      <c r="B72" s="372" t="s">
        <v>143</v>
      </c>
      <c r="C72" s="373"/>
      <c r="D72" s="111" t="s">
        <v>67</v>
      </c>
      <c r="E72" s="117">
        <v>914351.64</v>
      </c>
      <c r="F72" s="117">
        <f t="shared" ref="F72:F76" si="6">E72</f>
        <v>914351.64</v>
      </c>
      <c r="G72" s="118">
        <f t="shared" ref="G72:G76" si="7">F72/E72</f>
        <v>1</v>
      </c>
      <c r="H72" s="112"/>
    </row>
    <row r="73" spans="2:8" s="113" customFormat="1" x14ac:dyDescent="0.2">
      <c r="B73" s="372" t="s">
        <v>146</v>
      </c>
      <c r="C73" s="373"/>
      <c r="D73" s="111" t="s">
        <v>67</v>
      </c>
      <c r="E73" s="117">
        <v>100000</v>
      </c>
      <c r="F73" s="117">
        <f t="shared" si="6"/>
        <v>100000</v>
      </c>
      <c r="G73" s="118">
        <f t="shared" si="7"/>
        <v>1</v>
      </c>
      <c r="H73" s="112"/>
    </row>
    <row r="74" spans="2:8" s="113" customFormat="1" x14ac:dyDescent="0.2">
      <c r="B74" s="372" t="s">
        <v>147</v>
      </c>
      <c r="C74" s="373"/>
      <c r="D74" s="111" t="s">
        <v>67</v>
      </c>
      <c r="E74" s="117">
        <v>265000</v>
      </c>
      <c r="F74" s="117">
        <f t="shared" si="6"/>
        <v>265000</v>
      </c>
      <c r="G74" s="118">
        <f t="shared" si="7"/>
        <v>1</v>
      </c>
      <c r="H74" s="112"/>
    </row>
    <row r="75" spans="2:8" s="113" customFormat="1" x14ac:dyDescent="0.2">
      <c r="B75" s="372" t="s">
        <v>149</v>
      </c>
      <c r="C75" s="373"/>
      <c r="D75" s="111" t="s">
        <v>67</v>
      </c>
      <c r="E75" s="117">
        <v>250000</v>
      </c>
      <c r="F75" s="117">
        <f t="shared" si="6"/>
        <v>250000</v>
      </c>
      <c r="G75" s="118">
        <f t="shared" si="7"/>
        <v>1</v>
      </c>
      <c r="H75" s="112"/>
    </row>
    <row r="76" spans="2:8" s="113" customFormat="1" ht="16.5" hidden="1" thickBot="1" x14ac:dyDescent="0.25">
      <c r="B76" s="341" t="s">
        <v>150</v>
      </c>
      <c r="C76" s="342"/>
      <c r="D76" s="130" t="s">
        <v>67</v>
      </c>
      <c r="E76" s="138"/>
      <c r="F76" s="138">
        <f t="shared" si="6"/>
        <v>0</v>
      </c>
      <c r="G76" s="139" t="e">
        <f t="shared" si="7"/>
        <v>#DIV/0!</v>
      </c>
      <c r="H76" s="112"/>
    </row>
    <row r="77" spans="2:8" s="113" customFormat="1" ht="16.5" thickBot="1" x14ac:dyDescent="0.25">
      <c r="B77" s="403"/>
      <c r="C77" s="404"/>
      <c r="D77" s="404"/>
      <c r="E77" s="404"/>
      <c r="F77" s="404"/>
      <c r="G77" s="405"/>
      <c r="H77" s="112"/>
    </row>
    <row r="78" spans="2:8" s="86" customFormat="1" ht="16.5" thickBot="1" x14ac:dyDescent="0.25">
      <c r="B78" s="406" t="s">
        <v>168</v>
      </c>
      <c r="C78" s="407"/>
      <c r="D78" s="196" t="s">
        <v>67</v>
      </c>
      <c r="E78" s="198">
        <f>SUM(E80:E86)</f>
        <v>4638247.79</v>
      </c>
      <c r="F78" s="198">
        <f>SUM(F80:F86)</f>
        <v>4638247.79</v>
      </c>
      <c r="G78" s="199">
        <f>F78/E78</f>
        <v>1</v>
      </c>
      <c r="H78" s="122"/>
    </row>
    <row r="79" spans="2:8" s="123" customFormat="1" ht="12.75" x14ac:dyDescent="0.2">
      <c r="B79" s="370" t="s">
        <v>35</v>
      </c>
      <c r="C79" s="371"/>
      <c r="D79" s="197"/>
      <c r="E79" s="200"/>
      <c r="F79" s="200"/>
      <c r="G79" s="201"/>
      <c r="H79" s="125"/>
    </row>
    <row r="80" spans="2:8" s="113" customFormat="1" hidden="1" x14ac:dyDescent="0.2">
      <c r="B80" s="372" t="s">
        <v>143</v>
      </c>
      <c r="C80" s="373"/>
      <c r="D80" s="111" t="s">
        <v>67</v>
      </c>
      <c r="E80" s="117"/>
      <c r="F80" s="117"/>
      <c r="G80" s="118" t="e">
        <f t="shared" ref="G80:G86" si="8">F80/E80</f>
        <v>#DIV/0!</v>
      </c>
      <c r="H80" s="112"/>
    </row>
    <row r="81" spans="2:8" s="113" customFormat="1" hidden="1" x14ac:dyDescent="0.2">
      <c r="B81" s="372" t="s">
        <v>172</v>
      </c>
      <c r="C81" s="373"/>
      <c r="D81" s="111" t="s">
        <v>67</v>
      </c>
      <c r="E81" s="117">
        <v>0</v>
      </c>
      <c r="F81" s="117">
        <f t="shared" ref="F81:F86" si="9">E81</f>
        <v>0</v>
      </c>
      <c r="G81" s="118" t="e">
        <f>F81/E81</f>
        <v>#DIV/0!</v>
      </c>
      <c r="H81" s="112"/>
    </row>
    <row r="82" spans="2:8" s="113" customFormat="1" hidden="1" x14ac:dyDescent="0.2">
      <c r="B82" s="372" t="s">
        <v>146</v>
      </c>
      <c r="C82" s="373"/>
      <c r="D82" s="111" t="s">
        <v>67</v>
      </c>
      <c r="E82" s="117"/>
      <c r="F82" s="117">
        <f t="shared" si="9"/>
        <v>0</v>
      </c>
      <c r="G82" s="118" t="e">
        <f>F82/E82</f>
        <v>#DIV/0!</v>
      </c>
      <c r="H82" s="112"/>
    </row>
    <row r="83" spans="2:8" s="113" customFormat="1" hidden="1" x14ac:dyDescent="0.2">
      <c r="B83" s="372" t="s">
        <v>147</v>
      </c>
      <c r="C83" s="373"/>
      <c r="D83" s="111" t="s">
        <v>67</v>
      </c>
      <c r="E83" s="117"/>
      <c r="F83" s="117">
        <v>0</v>
      </c>
      <c r="G83" s="118" t="e">
        <f t="shared" si="8"/>
        <v>#DIV/0!</v>
      </c>
      <c r="H83" s="112"/>
    </row>
    <row r="84" spans="2:8" s="113" customFormat="1" ht="31.15" hidden="1" customHeight="1" x14ac:dyDescent="0.2">
      <c r="B84" s="372" t="s">
        <v>169</v>
      </c>
      <c r="C84" s="373"/>
      <c r="D84" s="111" t="s">
        <v>67</v>
      </c>
      <c r="E84" s="117"/>
      <c r="F84" s="117">
        <f t="shared" si="9"/>
        <v>0</v>
      </c>
      <c r="G84" s="118" t="e">
        <f t="shared" si="8"/>
        <v>#DIV/0!</v>
      </c>
      <c r="H84" s="112"/>
    </row>
    <row r="85" spans="2:8" s="113" customFormat="1" x14ac:dyDescent="0.2">
      <c r="B85" s="320" t="s">
        <v>149</v>
      </c>
      <c r="C85" s="321"/>
      <c r="D85" s="192" t="s">
        <v>67</v>
      </c>
      <c r="E85" s="193">
        <v>48740</v>
      </c>
      <c r="F85" s="193">
        <f t="shared" si="9"/>
        <v>48740</v>
      </c>
      <c r="G85" s="194">
        <f>F85/E85</f>
        <v>1</v>
      </c>
      <c r="H85" s="112"/>
    </row>
    <row r="86" spans="2:8" s="113" customFormat="1" ht="16.5" thickBot="1" x14ac:dyDescent="0.25">
      <c r="B86" s="341" t="s">
        <v>150</v>
      </c>
      <c r="C86" s="342"/>
      <c r="D86" s="130" t="s">
        <v>67</v>
      </c>
      <c r="E86" s="138">
        <f>4589507.79</f>
        <v>4589507.79</v>
      </c>
      <c r="F86" s="138">
        <f t="shared" si="9"/>
        <v>4589507.79</v>
      </c>
      <c r="G86" s="139">
        <f t="shared" si="8"/>
        <v>1</v>
      </c>
      <c r="H86" s="112"/>
    </row>
    <row r="87" spans="2:8" ht="12" customHeight="1" x14ac:dyDescent="0.25">
      <c r="H87" s="2"/>
    </row>
    <row r="88" spans="2:8" ht="16.5" thickBot="1" x14ac:dyDescent="0.3">
      <c r="B88" s="1" t="s">
        <v>91</v>
      </c>
    </row>
    <row r="89" spans="2:8" s="11" customFormat="1" ht="18" customHeight="1" thickBot="1" x14ac:dyDescent="0.3">
      <c r="B89" s="333" t="s">
        <v>126</v>
      </c>
      <c r="C89" s="334"/>
      <c r="D89" s="325">
        <f>D91+D92</f>
        <v>1025190.09</v>
      </c>
      <c r="E89" s="326"/>
    </row>
    <row r="90" spans="2:8" s="26" customFormat="1" ht="11.25" customHeight="1" x14ac:dyDescent="0.2">
      <c r="B90" s="323" t="s">
        <v>129</v>
      </c>
      <c r="C90" s="324"/>
      <c r="D90" s="327"/>
      <c r="E90" s="328"/>
    </row>
    <row r="91" spans="2:8" s="102" customFormat="1" ht="29.25" customHeight="1" x14ac:dyDescent="0.2">
      <c r="B91" s="339" t="s">
        <v>128</v>
      </c>
      <c r="C91" s="340"/>
      <c r="D91" s="329">
        <v>1007293.75</v>
      </c>
      <c r="E91" s="330"/>
    </row>
    <row r="92" spans="2:8" s="102" customFormat="1" ht="14.25" customHeight="1" thickBot="1" x14ac:dyDescent="0.25">
      <c r="B92" s="335" t="s">
        <v>124</v>
      </c>
      <c r="C92" s="336"/>
      <c r="D92" s="331">
        <v>17896.34</v>
      </c>
      <c r="E92" s="332"/>
    </row>
    <row r="93" spans="2:8" s="11" customFormat="1" ht="7.5" customHeight="1" x14ac:dyDescent="0.25">
      <c r="B93" s="322"/>
      <c r="C93" s="322"/>
      <c r="D93" s="29"/>
      <c r="E93" s="29"/>
    </row>
    <row r="94" spans="2:8" ht="6" customHeight="1" thickBot="1" x14ac:dyDescent="0.3">
      <c r="B94" s="101"/>
      <c r="C94" s="101"/>
      <c r="D94" s="101"/>
      <c r="E94" s="101"/>
    </row>
    <row r="95" spans="2:8" s="11" customFormat="1" ht="15" customHeight="1" thickBot="1" x14ac:dyDescent="0.3">
      <c r="B95" s="333" t="s">
        <v>127</v>
      </c>
      <c r="C95" s="334"/>
      <c r="D95" s="325">
        <f>D97+D98</f>
        <v>569139.46</v>
      </c>
      <c r="E95" s="326"/>
    </row>
    <row r="96" spans="2:8" s="26" customFormat="1" ht="11.25" customHeight="1" x14ac:dyDescent="0.2">
      <c r="B96" s="323" t="s">
        <v>129</v>
      </c>
      <c r="C96" s="324"/>
      <c r="D96" s="327"/>
      <c r="E96" s="328"/>
    </row>
    <row r="97" spans="2:5" s="102" customFormat="1" ht="29.25" customHeight="1" x14ac:dyDescent="0.2">
      <c r="B97" s="339" t="s">
        <v>128</v>
      </c>
      <c r="C97" s="340"/>
      <c r="D97" s="329">
        <v>528177.77</v>
      </c>
      <c r="E97" s="330"/>
    </row>
    <row r="98" spans="2:5" s="11" customFormat="1" ht="16.5" thickBot="1" x14ac:dyDescent="0.3">
      <c r="B98" s="335" t="s">
        <v>124</v>
      </c>
      <c r="C98" s="336"/>
      <c r="D98" s="337">
        <v>40961.69</v>
      </c>
      <c r="E98" s="338"/>
    </row>
  </sheetData>
  <mergeCells count="102">
    <mergeCell ref="B73:C73"/>
    <mergeCell ref="B75:C75"/>
    <mergeCell ref="B52:C52"/>
    <mergeCell ref="B51:C51"/>
    <mergeCell ref="B84:C84"/>
    <mergeCell ref="B77:G77"/>
    <mergeCell ref="B56:C56"/>
    <mergeCell ref="B66:C66"/>
    <mergeCell ref="E33:F33"/>
    <mergeCell ref="E34:F34"/>
    <mergeCell ref="B83:C83"/>
    <mergeCell ref="B82:C82"/>
    <mergeCell ref="B81:C81"/>
    <mergeCell ref="B78:C78"/>
    <mergeCell ref="B79:C79"/>
    <mergeCell ref="B74:C74"/>
    <mergeCell ref="B80:C80"/>
    <mergeCell ref="B76:C76"/>
    <mergeCell ref="B49:C49"/>
    <mergeCell ref="B72:C72"/>
    <mergeCell ref="B64:C64"/>
    <mergeCell ref="B67:C67"/>
    <mergeCell ref="B68:C68"/>
    <mergeCell ref="B70:C70"/>
    <mergeCell ref="B63:C63"/>
    <mergeCell ref="B69:G69"/>
    <mergeCell ref="B62:C62"/>
    <mergeCell ref="B53:C53"/>
    <mergeCell ref="B55:C55"/>
    <mergeCell ref="B60:C60"/>
    <mergeCell ref="B61:C61"/>
    <mergeCell ref="B57:C57"/>
    <mergeCell ref="B58:C58"/>
    <mergeCell ref="B59:C59"/>
    <mergeCell ref="B54:C54"/>
    <mergeCell ref="B71:C71"/>
    <mergeCell ref="B65:C65"/>
    <mergeCell ref="B50:C50"/>
    <mergeCell ref="B12:C12"/>
    <mergeCell ref="B9:C9"/>
    <mergeCell ref="B15:C15"/>
    <mergeCell ref="B18:C18"/>
    <mergeCell ref="B48:C48"/>
    <mergeCell ref="B44:C44"/>
    <mergeCell ref="B19:C19"/>
    <mergeCell ref="B26:C26"/>
    <mergeCell ref="B27:C27"/>
    <mergeCell ref="B20:C20"/>
    <mergeCell ref="B11:C11"/>
    <mergeCell ref="B10:C10"/>
    <mergeCell ref="B17:C17"/>
    <mergeCell ref="B16:C16"/>
    <mergeCell ref="B41:C41"/>
    <mergeCell ref="B40:C40"/>
    <mergeCell ref="B39:C39"/>
    <mergeCell ref="C32:D32"/>
    <mergeCell ref="B47:C47"/>
    <mergeCell ref="B45:C45"/>
    <mergeCell ref="B46:C46"/>
    <mergeCell ref="B2:H2"/>
    <mergeCell ref="B42:C42"/>
    <mergeCell ref="B43:C43"/>
    <mergeCell ref="G32:H32"/>
    <mergeCell ref="G33:H33"/>
    <mergeCell ref="G34:H34"/>
    <mergeCell ref="B7:C7"/>
    <mergeCell ref="B8:C8"/>
    <mergeCell ref="B13:C13"/>
    <mergeCell ref="B4:C4"/>
    <mergeCell ref="B36:H36"/>
    <mergeCell ref="B5:C5"/>
    <mergeCell ref="B6:C6"/>
    <mergeCell ref="B38:C38"/>
    <mergeCell ref="B14:C14"/>
    <mergeCell ref="B30:H30"/>
    <mergeCell ref="B21:C21"/>
    <mergeCell ref="B22:C22"/>
    <mergeCell ref="B23:C23"/>
    <mergeCell ref="B24:C24"/>
    <mergeCell ref="B25:C25"/>
    <mergeCell ref="C33:D33"/>
    <mergeCell ref="C34:D34"/>
    <mergeCell ref="E32:F32"/>
    <mergeCell ref="B85:C85"/>
    <mergeCell ref="B93:C93"/>
    <mergeCell ref="B90:C90"/>
    <mergeCell ref="D89:E89"/>
    <mergeCell ref="D90:E90"/>
    <mergeCell ref="D91:E91"/>
    <mergeCell ref="D92:E92"/>
    <mergeCell ref="B89:C89"/>
    <mergeCell ref="B98:C98"/>
    <mergeCell ref="D98:E98"/>
    <mergeCell ref="B95:C95"/>
    <mergeCell ref="D95:E95"/>
    <mergeCell ref="B96:C96"/>
    <mergeCell ref="D96:E96"/>
    <mergeCell ref="B97:C97"/>
    <mergeCell ref="D97:E97"/>
    <mergeCell ref="B91:C91"/>
    <mergeCell ref="B92:C92"/>
    <mergeCell ref="B86:C86"/>
  </mergeCells>
  <phoneticPr fontId="3" type="noConversion"/>
  <pageMargins left="0.59055118110236227" right="0.27559055118110237" top="0.43307086614173229" bottom="0.43307086614173229" header="0.19685039370078741" footer="0.31496062992125984"/>
  <pageSetup paperSize="9" scale="84" orientation="landscape" r:id="rId1"/>
  <headerFooter alignWithMargins="0"/>
  <rowBreaks count="1" manualBreakCount="1">
    <brk id="2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opLeftCell="C14" zoomScale="75" zoomScaleNormal="75" zoomScaleSheetLayoutView="100" workbookViewId="0">
      <selection activeCell="K25" sqref="K25"/>
    </sheetView>
  </sheetViews>
  <sheetFormatPr defaultColWidth="9.140625" defaultRowHeight="15.75" x14ac:dyDescent="0.25"/>
  <cols>
    <col min="1" max="1" width="6.85546875" style="6" bestFit="1" customWidth="1"/>
    <col min="2" max="2" width="113.28515625" style="4" customWidth="1"/>
    <col min="3" max="3" width="14.28515625" style="6" customWidth="1"/>
    <col min="4" max="4" width="19" style="6" customWidth="1"/>
    <col min="5" max="5" width="21.85546875" style="6" customWidth="1"/>
    <col min="6" max="6" width="9.140625" style="6"/>
    <col min="7" max="16384" width="9.140625" style="4"/>
  </cols>
  <sheetData>
    <row r="1" spans="1:7" x14ac:dyDescent="0.25">
      <c r="A1" s="286" t="s">
        <v>81</v>
      </c>
      <c r="B1" s="286"/>
      <c r="C1" s="286"/>
      <c r="D1" s="286"/>
      <c r="E1" s="286"/>
    </row>
    <row r="2" spans="1:7" ht="9" customHeight="1" thickBot="1" x14ac:dyDescent="0.3"/>
    <row r="3" spans="1:7" s="20" customFormat="1" ht="49.15" customHeight="1" thickBot="1" x14ac:dyDescent="0.25">
      <c r="A3" s="36" t="s">
        <v>3</v>
      </c>
      <c r="B3" s="162" t="s">
        <v>58</v>
      </c>
      <c r="C3" s="163" t="s">
        <v>20</v>
      </c>
      <c r="D3" s="163" t="s">
        <v>42</v>
      </c>
      <c r="E3" s="164" t="s">
        <v>43</v>
      </c>
      <c r="F3" s="22"/>
    </row>
    <row r="4" spans="1:7" s="20" customFormat="1" ht="19.5" customHeight="1" x14ac:dyDescent="0.2">
      <c r="A4" s="170">
        <v>1</v>
      </c>
      <c r="B4" s="171" t="s">
        <v>164</v>
      </c>
      <c r="C4" s="172" t="s">
        <v>67</v>
      </c>
      <c r="D4" s="173">
        <v>31531991.199999999</v>
      </c>
      <c r="E4" s="174">
        <f>33591601.01</f>
        <v>33591601.009999998</v>
      </c>
      <c r="F4" s="22"/>
    </row>
    <row r="5" spans="1:7" s="186" customFormat="1" ht="12.75" x14ac:dyDescent="0.2">
      <c r="A5" s="181"/>
      <c r="B5" s="182" t="s">
        <v>44</v>
      </c>
      <c r="C5" s="183"/>
      <c r="D5" s="124"/>
      <c r="E5" s="184"/>
      <c r="F5" s="185"/>
    </row>
    <row r="6" spans="1:7" s="20" customFormat="1" ht="17.25" customHeight="1" x14ac:dyDescent="0.2">
      <c r="A6" s="95" t="s">
        <v>45</v>
      </c>
      <c r="B6" s="166" t="s">
        <v>157</v>
      </c>
      <c r="C6" s="19" t="s">
        <v>67</v>
      </c>
      <c r="D6" s="206">
        <v>22096144.510000002</v>
      </c>
      <c r="E6" s="207">
        <f>23202885.87</f>
        <v>23202885.870000001</v>
      </c>
      <c r="F6" s="22"/>
    </row>
    <row r="7" spans="1:7" s="186" customFormat="1" ht="12.75" x14ac:dyDescent="0.2">
      <c r="A7" s="181"/>
      <c r="B7" s="182" t="s">
        <v>68</v>
      </c>
      <c r="C7" s="183"/>
      <c r="D7" s="124"/>
      <c r="E7" s="184"/>
      <c r="F7" s="185"/>
    </row>
    <row r="8" spans="1:7" s="115" customFormat="1" ht="31.5" customHeight="1" x14ac:dyDescent="0.2">
      <c r="A8" s="179" t="s">
        <v>47</v>
      </c>
      <c r="B8" s="176" t="s">
        <v>158</v>
      </c>
      <c r="C8" s="116" t="s">
        <v>67</v>
      </c>
      <c r="D8" s="117">
        <f>D6</f>
        <v>22096144.510000002</v>
      </c>
      <c r="E8" s="180">
        <f>E6</f>
        <v>23202885.870000001</v>
      </c>
      <c r="F8" s="177"/>
      <c r="G8" s="203"/>
    </row>
    <row r="9" spans="1:7" s="115" customFormat="1" ht="30.75" customHeight="1" x14ac:dyDescent="0.2">
      <c r="A9" s="179" t="s">
        <v>48</v>
      </c>
      <c r="B9" s="176" t="s">
        <v>159</v>
      </c>
      <c r="C9" s="116" t="s">
        <v>67</v>
      </c>
      <c r="D9" s="117">
        <v>0</v>
      </c>
      <c r="E9" s="180">
        <v>0</v>
      </c>
      <c r="F9" s="177"/>
    </row>
    <row r="10" spans="1:7" s="115" customFormat="1" ht="31.5" customHeight="1" x14ac:dyDescent="0.2">
      <c r="A10" s="175" t="s">
        <v>49</v>
      </c>
      <c r="B10" s="176" t="s">
        <v>176</v>
      </c>
      <c r="C10" s="116" t="s">
        <v>67</v>
      </c>
      <c r="D10" s="117">
        <v>65717.509999999995</v>
      </c>
      <c r="E10" s="180">
        <f>65717.51+1106741.36</f>
        <v>1172458.8700000001</v>
      </c>
      <c r="F10" s="177"/>
    </row>
    <row r="11" spans="1:7" s="20" customFormat="1" ht="18.75" customHeight="1" x14ac:dyDescent="0.2">
      <c r="A11" s="95" t="s">
        <v>46</v>
      </c>
      <c r="B11" s="166" t="s">
        <v>160</v>
      </c>
      <c r="C11" s="19" t="s">
        <v>67</v>
      </c>
      <c r="D11" s="206">
        <f>D4-D6</f>
        <v>9435846.6899999976</v>
      </c>
      <c r="E11" s="206">
        <f>E4-E6</f>
        <v>10388715.139999997</v>
      </c>
      <c r="F11" s="22"/>
    </row>
    <row r="12" spans="1:7" s="186" customFormat="1" ht="12.75" x14ac:dyDescent="0.2">
      <c r="A12" s="181"/>
      <c r="B12" s="182" t="s">
        <v>68</v>
      </c>
      <c r="C12" s="183"/>
      <c r="D12" s="124"/>
      <c r="E12" s="184"/>
      <c r="F12" s="185"/>
    </row>
    <row r="13" spans="1:7" s="115" customFormat="1" ht="29.25" customHeight="1" x14ac:dyDescent="0.2">
      <c r="A13" s="175" t="s">
        <v>50</v>
      </c>
      <c r="B13" s="176" t="s">
        <v>161</v>
      </c>
      <c r="C13" s="116" t="s">
        <v>67</v>
      </c>
      <c r="D13" s="117">
        <f>D11</f>
        <v>9435846.6899999976</v>
      </c>
      <c r="E13" s="180">
        <f>E11</f>
        <v>10388715.139999997</v>
      </c>
      <c r="F13" s="177"/>
    </row>
    <row r="14" spans="1:7" s="115" customFormat="1" ht="33.75" customHeight="1" x14ac:dyDescent="0.2">
      <c r="A14" s="175" t="s">
        <v>51</v>
      </c>
      <c r="B14" s="176" t="s">
        <v>162</v>
      </c>
      <c r="C14" s="116" t="s">
        <v>67</v>
      </c>
      <c r="D14" s="117">
        <v>0</v>
      </c>
      <c r="E14" s="180">
        <v>0</v>
      </c>
      <c r="F14" s="177"/>
    </row>
    <row r="15" spans="1:7" s="115" customFormat="1" ht="30.75" customHeight="1" x14ac:dyDescent="0.2">
      <c r="A15" s="178" t="s">
        <v>52</v>
      </c>
      <c r="B15" s="176" t="s">
        <v>163</v>
      </c>
      <c r="C15" s="116" t="s">
        <v>67</v>
      </c>
      <c r="D15" s="117">
        <v>0</v>
      </c>
      <c r="E15" s="180">
        <v>0</v>
      </c>
      <c r="F15" s="177"/>
    </row>
    <row r="16" spans="1:7" s="20" customFormat="1" ht="15.6" customHeight="1" x14ac:dyDescent="0.2">
      <c r="A16" s="95">
        <v>2</v>
      </c>
      <c r="B16" s="166" t="s">
        <v>39</v>
      </c>
      <c r="C16" s="19" t="s">
        <v>59</v>
      </c>
      <c r="D16" s="206">
        <v>2</v>
      </c>
      <c r="E16" s="207">
        <v>3</v>
      </c>
      <c r="F16" s="22"/>
    </row>
    <row r="17" spans="1:6" s="20" customFormat="1" ht="15.6" customHeight="1" x14ac:dyDescent="0.2">
      <c r="A17" s="95">
        <v>3</v>
      </c>
      <c r="B17" s="166" t="s">
        <v>55</v>
      </c>
      <c r="C17" s="19" t="s">
        <v>60</v>
      </c>
      <c r="D17" s="206">
        <f>D18+D20</f>
        <v>1274.1000000000001</v>
      </c>
      <c r="E17" s="207">
        <f>E18+E20</f>
        <v>1292.4000000000001</v>
      </c>
      <c r="F17" s="22"/>
    </row>
    <row r="18" spans="1:6" s="20" customFormat="1" ht="15.6" customHeight="1" x14ac:dyDescent="0.2">
      <c r="A18" s="95" t="s">
        <v>53</v>
      </c>
      <c r="B18" s="166" t="s">
        <v>56</v>
      </c>
      <c r="C18" s="19" t="s">
        <v>60</v>
      </c>
      <c r="D18" s="206">
        <v>1261.2</v>
      </c>
      <c r="E18" s="207">
        <v>1261.2</v>
      </c>
      <c r="F18" s="22"/>
    </row>
    <row r="19" spans="1:6" s="20" customFormat="1" ht="29.25" customHeight="1" x14ac:dyDescent="0.2">
      <c r="A19" s="95" t="s">
        <v>54</v>
      </c>
      <c r="B19" s="166" t="s">
        <v>40</v>
      </c>
      <c r="C19" s="19" t="s">
        <v>60</v>
      </c>
      <c r="D19" s="117">
        <v>0</v>
      </c>
      <c r="E19" s="180">
        <v>0</v>
      </c>
      <c r="F19" s="22"/>
    </row>
    <row r="20" spans="1:6" s="20" customFormat="1" ht="31.5" customHeight="1" x14ac:dyDescent="0.2">
      <c r="A20" s="95" t="s">
        <v>57</v>
      </c>
      <c r="B20" s="166" t="s">
        <v>41</v>
      </c>
      <c r="C20" s="19" t="s">
        <v>60</v>
      </c>
      <c r="D20" s="117">
        <v>12.9</v>
      </c>
      <c r="E20" s="180">
        <f>12.9+18.3</f>
        <v>31.200000000000003</v>
      </c>
      <c r="F20" s="211"/>
    </row>
    <row r="21" spans="1:6" s="20" customFormat="1" ht="32.25" customHeight="1" x14ac:dyDescent="0.2">
      <c r="A21" s="95">
        <v>4</v>
      </c>
      <c r="B21" s="166" t="s">
        <v>80</v>
      </c>
      <c r="C21" s="19" t="s">
        <v>67</v>
      </c>
      <c r="D21" s="206">
        <v>0</v>
      </c>
      <c r="E21" s="207">
        <v>0</v>
      </c>
      <c r="F21" s="22"/>
    </row>
    <row r="22" spans="1:6" s="20" customFormat="1" ht="30" customHeight="1" x14ac:dyDescent="0.2">
      <c r="A22" s="95">
        <v>5</v>
      </c>
      <c r="B22" s="166" t="s">
        <v>167</v>
      </c>
      <c r="C22" s="19" t="s">
        <v>67</v>
      </c>
      <c r="D22" s="206">
        <v>0</v>
      </c>
      <c r="E22" s="207">
        <v>0</v>
      </c>
      <c r="F22" s="22"/>
    </row>
    <row r="23" spans="1:6" s="20" customFormat="1" ht="31.5" customHeight="1" x14ac:dyDescent="0.2">
      <c r="A23" s="95">
        <v>6</v>
      </c>
      <c r="B23" s="166" t="s">
        <v>166</v>
      </c>
      <c r="C23" s="19" t="s">
        <v>67</v>
      </c>
      <c r="D23" s="117">
        <v>0</v>
      </c>
      <c r="E23" s="180">
        <v>0</v>
      </c>
      <c r="F23" s="22"/>
    </row>
    <row r="24" spans="1:6" s="20" customFormat="1" ht="30.75" customHeight="1" thickBot="1" x14ac:dyDescent="0.25">
      <c r="A24" s="167">
        <v>7</v>
      </c>
      <c r="B24" s="168" t="s">
        <v>165</v>
      </c>
      <c r="C24" s="169" t="s">
        <v>67</v>
      </c>
      <c r="D24" s="208">
        <v>5536054.6299999999</v>
      </c>
      <c r="E24" s="209">
        <f>5751482.63</f>
        <v>5751482.6299999999</v>
      </c>
      <c r="F24" s="22"/>
    </row>
    <row r="26" spans="1:6" ht="19.5" customHeight="1" x14ac:dyDescent="0.25">
      <c r="A26" s="410" t="s">
        <v>156</v>
      </c>
      <c r="B26" s="410"/>
      <c r="C26" s="53" t="s">
        <v>177</v>
      </c>
      <c r="D26" s="411"/>
      <c r="E26" s="411"/>
      <c r="F26" s="4"/>
    </row>
    <row r="27" spans="1:6" ht="9" customHeight="1" x14ac:dyDescent="0.25"/>
    <row r="28" spans="1:6" ht="19.5" customHeight="1" x14ac:dyDescent="0.25">
      <c r="A28" s="412" t="s">
        <v>178</v>
      </c>
      <c r="B28" s="412"/>
      <c r="C28" s="53"/>
      <c r="D28" s="411"/>
      <c r="E28" s="411"/>
      <c r="F28" s="4"/>
    </row>
    <row r="29" spans="1:6" x14ac:dyDescent="0.25">
      <c r="A29" s="165"/>
    </row>
  </sheetData>
  <mergeCells count="5">
    <mergeCell ref="A1:E1"/>
    <mergeCell ref="A26:B26"/>
    <mergeCell ref="D26:E26"/>
    <mergeCell ref="A28:B28"/>
    <mergeCell ref="D28:E28"/>
  </mergeCells>
  <phoneticPr fontId="3" type="noConversion"/>
  <pageMargins left="0.19685039370078741" right="0.15748031496062992" top="0.15748031496062992" bottom="0.11811023622047245" header="0.27559055118110237" footer="0.2362204724409449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  БУ</vt:lpstr>
      <vt:lpstr>раздел 2 БУ мун.задание</vt:lpstr>
      <vt:lpstr>раздел 2 БУ</vt:lpstr>
      <vt:lpstr>раздел 3 БУ</vt:lpstr>
      <vt:lpstr>'раздел 1  БУ'!Область_печати</vt:lpstr>
      <vt:lpstr>'раздел 2 БУ'!Область_печати</vt:lpstr>
      <vt:lpstr>'раздел 3 БУ'!Область_печати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OSklyarova</dc:creator>
  <cp:lastModifiedBy>Пользователь</cp:lastModifiedBy>
  <cp:lastPrinted>2019-02-22T01:13:21Z</cp:lastPrinted>
  <dcterms:created xsi:type="dcterms:W3CDTF">2011-12-05T00:28:55Z</dcterms:created>
  <dcterms:modified xsi:type="dcterms:W3CDTF">2019-03-26T07:50:28Z</dcterms:modified>
</cp:coreProperties>
</file>