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1"/>
  </bookViews>
  <sheets>
    <sheet name="напитки" sheetId="1" r:id="rId1"/>
    <sheet name="гарниры" sheetId="5" r:id="rId2"/>
    <sheet name="соусы" sheetId="8" r:id="rId3"/>
    <sheet name="блюда из твор., омлеты, запек." sheetId="9" r:id="rId4"/>
    <sheet name=" каши молочные" sheetId="10" r:id="rId5"/>
    <sheet name="салаты, подгарнировки" sheetId="2" r:id="rId6"/>
    <sheet name="1 блюда" sheetId="3" r:id="rId7"/>
    <sheet name="2 бл. рыба" sheetId="4" r:id="rId8"/>
    <sheet name="2 бл. птица" sheetId="14" r:id="rId9"/>
    <sheet name="2 бл. мясо" sheetId="13" r:id="rId10"/>
    <sheet name="булочные изделия" sheetId="12" r:id="rId11"/>
    <sheet name=" прочие и порционные" sheetId="15" r:id="rId12"/>
  </sheets>
  <externalReferences>
    <externalReference r:id="rId13"/>
    <externalReference r:id="rId14"/>
    <externalReference r:id="rId15"/>
    <externalReference r:id="rId16"/>
    <externalReference r:id="rId17"/>
    <externalReference r:id="rId18"/>
  </externalReferences>
  <calcPr calcId="152511"/>
</workbook>
</file>

<file path=xl/calcChain.xml><?xml version="1.0" encoding="utf-8"?>
<calcChain xmlns="http://schemas.openxmlformats.org/spreadsheetml/2006/main">
  <c r="F559" i="3" l="1"/>
  <c r="F558" i="3"/>
  <c r="F557" i="3"/>
  <c r="F556" i="3"/>
  <c r="F555" i="3"/>
  <c r="D559" i="3"/>
  <c r="D558" i="3"/>
  <c r="D557" i="3"/>
  <c r="D556" i="3"/>
  <c r="D555" i="3"/>
  <c r="F123" i="2"/>
  <c r="F122" i="2"/>
  <c r="F121" i="2"/>
  <c r="F120" i="2"/>
  <c r="F119" i="2"/>
  <c r="D123" i="2"/>
  <c r="D122" i="2"/>
  <c r="D121" i="2"/>
  <c r="D120" i="2"/>
  <c r="D119" i="2"/>
  <c r="F224" i="1"/>
  <c r="F223" i="1"/>
  <c r="F222" i="1"/>
  <c r="F221" i="1"/>
  <c r="F220" i="1"/>
  <c r="D224" i="1"/>
  <c r="D223" i="1"/>
  <c r="D222" i="1"/>
  <c r="D221" i="1"/>
  <c r="D220" i="1"/>
  <c r="F475" i="1"/>
  <c r="F474" i="1"/>
  <c r="F473" i="1"/>
  <c r="F472" i="1"/>
  <c r="F471" i="1"/>
  <c r="D475" i="1"/>
  <c r="D474" i="1"/>
  <c r="D473" i="1"/>
  <c r="D472" i="1"/>
  <c r="D471" i="1"/>
  <c r="F391" i="1"/>
  <c r="F390" i="1"/>
  <c r="F389" i="1"/>
  <c r="F388" i="1"/>
  <c r="F387" i="1"/>
  <c r="D391" i="1"/>
  <c r="D390" i="1"/>
  <c r="D389" i="1"/>
  <c r="D388" i="1"/>
  <c r="D387" i="1"/>
  <c r="F51" i="5"/>
  <c r="F50" i="5"/>
  <c r="F49" i="5"/>
  <c r="F48" i="5"/>
  <c r="F47" i="5"/>
  <c r="D51" i="5"/>
  <c r="B51" i="5" s="1"/>
  <c r="D50" i="5"/>
  <c r="D49" i="5"/>
  <c r="D48" i="5"/>
  <c r="D47" i="5"/>
  <c r="F457" i="13"/>
  <c r="F456" i="13"/>
  <c r="F455" i="13"/>
  <c r="F454" i="13"/>
  <c r="F453" i="13"/>
  <c r="D457" i="13"/>
  <c r="D456" i="13"/>
  <c r="D455" i="13"/>
  <c r="D454" i="13"/>
  <c r="D453" i="13"/>
  <c r="F443" i="12"/>
  <c r="F442" i="12"/>
  <c r="F441" i="12"/>
  <c r="F440" i="12"/>
  <c r="F439" i="12"/>
  <c r="F336" i="1"/>
  <c r="F335" i="1"/>
  <c r="F334" i="1"/>
  <c r="F333" i="1"/>
  <c r="F332" i="1"/>
  <c r="D336" i="1"/>
  <c r="D335" i="1"/>
  <c r="D334" i="1"/>
  <c r="D333" i="1"/>
  <c r="D332" i="1"/>
  <c r="F210" i="5"/>
  <c r="F209" i="5"/>
  <c r="F208" i="5"/>
  <c r="F207" i="5"/>
  <c r="F206" i="5"/>
  <c r="D210" i="5"/>
  <c r="D209" i="5"/>
  <c r="D208" i="5"/>
  <c r="D207" i="5"/>
  <c r="D206" i="5"/>
  <c r="F447" i="1"/>
  <c r="F446" i="1"/>
  <c r="F445" i="1"/>
  <c r="F444" i="1"/>
  <c r="F443" i="1"/>
  <c r="D447" i="1"/>
  <c r="D446" i="1"/>
  <c r="D445" i="1"/>
  <c r="D444" i="1"/>
  <c r="D443" i="1"/>
  <c r="F140" i="5"/>
  <c r="F139" i="5"/>
  <c r="F138" i="5"/>
  <c r="F137" i="5"/>
  <c r="F136" i="5"/>
  <c r="D140" i="5"/>
  <c r="D139" i="5"/>
  <c r="D138" i="5"/>
  <c r="D137" i="5"/>
  <c r="D136" i="5"/>
  <c r="F394" i="13"/>
  <c r="F393" i="13"/>
  <c r="F392" i="13"/>
  <c r="F391" i="13"/>
  <c r="F390" i="13"/>
  <c r="D394" i="13"/>
  <c r="D393" i="13"/>
  <c r="D392" i="13"/>
  <c r="D391" i="13"/>
  <c r="D390" i="13"/>
  <c r="F284" i="3"/>
  <c r="F283" i="3"/>
  <c r="F282" i="3"/>
  <c r="F281" i="3"/>
  <c r="F280" i="3"/>
  <c r="D284" i="3"/>
  <c r="D283" i="3"/>
  <c r="D282" i="3"/>
  <c r="D281" i="3"/>
  <c r="D280" i="3"/>
  <c r="F363" i="1"/>
  <c r="F362" i="1"/>
  <c r="F361" i="1"/>
  <c r="F360" i="1"/>
  <c r="F359" i="1"/>
  <c r="D363" i="1"/>
  <c r="D362" i="1"/>
  <c r="D361" i="1"/>
  <c r="D360" i="1"/>
  <c r="D359" i="1"/>
  <c r="F522" i="3"/>
  <c r="F521" i="3"/>
  <c r="F520" i="3"/>
  <c r="F519" i="3"/>
  <c r="F518" i="3"/>
  <c r="D522" i="3"/>
  <c r="D521" i="3"/>
  <c r="D520" i="3"/>
  <c r="D519" i="3"/>
  <c r="D518" i="3"/>
  <c r="F355" i="3"/>
  <c r="F354" i="3"/>
  <c r="F353" i="3"/>
  <c r="F352" i="3"/>
  <c r="F351" i="3"/>
  <c r="D355" i="3"/>
  <c r="D354" i="3"/>
  <c r="D353" i="3"/>
  <c r="D352" i="3"/>
  <c r="D351" i="3"/>
  <c r="F427" i="2"/>
  <c r="F426" i="2"/>
  <c r="F425" i="2"/>
  <c r="F424" i="2"/>
  <c r="F423" i="2"/>
  <c r="D427" i="2"/>
  <c r="D426" i="2"/>
  <c r="D425" i="2"/>
  <c r="D424" i="2"/>
  <c r="D423" i="2"/>
  <c r="F419" i="1"/>
  <c r="F418" i="1"/>
  <c r="F417" i="1"/>
  <c r="F416" i="1"/>
  <c r="F415" i="1"/>
  <c r="D419" i="1"/>
  <c r="D418" i="1"/>
  <c r="D417" i="1"/>
  <c r="D416" i="1"/>
  <c r="D415" i="1"/>
  <c r="F488" i="3"/>
  <c r="F487" i="3"/>
  <c r="F486" i="3"/>
  <c r="F485" i="3"/>
  <c r="F484" i="3"/>
  <c r="D488" i="3"/>
  <c r="D487" i="3"/>
  <c r="D486" i="3"/>
  <c r="D485" i="3"/>
  <c r="D484" i="3"/>
  <c r="F173" i="2"/>
  <c r="F172" i="2"/>
  <c r="F171" i="2"/>
  <c r="F170" i="2"/>
  <c r="F169" i="2"/>
  <c r="D173" i="2"/>
  <c r="D172" i="2"/>
  <c r="D171" i="2"/>
  <c r="D170" i="2"/>
  <c r="D169" i="2"/>
  <c r="F274" i="5"/>
  <c r="F273" i="5"/>
  <c r="F272" i="5"/>
  <c r="F271" i="5"/>
  <c r="F270" i="5"/>
  <c r="D274" i="5"/>
  <c r="D273" i="5"/>
  <c r="D272" i="5"/>
  <c r="D271" i="5"/>
  <c r="D270" i="5"/>
  <c r="F292" i="13"/>
  <c r="F291" i="13"/>
  <c r="F290" i="13"/>
  <c r="F289" i="13"/>
  <c r="F288" i="13"/>
  <c r="D292" i="13"/>
  <c r="D291" i="13"/>
  <c r="D290" i="13"/>
  <c r="D289" i="13"/>
  <c r="D288" i="13"/>
  <c r="F193" i="1"/>
  <c r="F192" i="1"/>
  <c r="F191" i="1"/>
  <c r="F190" i="1"/>
  <c r="F189" i="1"/>
  <c r="D193" i="1"/>
  <c r="D192" i="1"/>
  <c r="D191" i="1"/>
  <c r="D190" i="1"/>
  <c r="D189" i="1"/>
  <c r="F106" i="5"/>
  <c r="F105" i="5"/>
  <c r="F104" i="5"/>
  <c r="F103" i="5"/>
  <c r="F102" i="5"/>
  <c r="D106" i="5"/>
  <c r="D105" i="5"/>
  <c r="D104" i="5"/>
  <c r="D103" i="5"/>
  <c r="D102" i="5"/>
  <c r="F134" i="1"/>
  <c r="F133" i="1"/>
  <c r="F132" i="1"/>
  <c r="F131" i="1"/>
  <c r="F130" i="1"/>
  <c r="D134" i="1"/>
  <c r="D133" i="1"/>
  <c r="D132" i="1"/>
  <c r="D131" i="1"/>
  <c r="D130" i="1"/>
  <c r="F215" i="13"/>
  <c r="F214" i="13"/>
  <c r="F213" i="13"/>
  <c r="F212" i="13"/>
  <c r="F211" i="13"/>
  <c r="D215" i="13"/>
  <c r="D214" i="13"/>
  <c r="D213" i="13"/>
  <c r="D212" i="13"/>
  <c r="D211" i="13"/>
  <c r="F76" i="3"/>
  <c r="F75" i="3"/>
  <c r="F74" i="3"/>
  <c r="F73" i="3"/>
  <c r="F72" i="3"/>
  <c r="D76" i="3"/>
  <c r="D75" i="3"/>
  <c r="D74" i="3"/>
  <c r="D73" i="3"/>
  <c r="D72" i="3"/>
  <c r="F280" i="1"/>
  <c r="F279" i="1"/>
  <c r="F278" i="1"/>
  <c r="F277" i="1"/>
  <c r="F276" i="1"/>
  <c r="D280" i="1"/>
  <c r="D279" i="1"/>
  <c r="D278" i="1"/>
  <c r="D277" i="1"/>
  <c r="D276" i="1"/>
  <c r="F104" i="1" l="1"/>
  <c r="F103" i="1"/>
  <c r="F102" i="1"/>
  <c r="F101" i="1"/>
  <c r="F100" i="1"/>
  <c r="D104" i="1"/>
  <c r="D103" i="1"/>
  <c r="D102" i="1"/>
  <c r="D101" i="1"/>
  <c r="D100" i="1"/>
  <c r="F254" i="1"/>
  <c r="F253" i="1"/>
  <c r="F252" i="1"/>
  <c r="F251" i="1"/>
  <c r="F250" i="1"/>
  <c r="D254" i="1"/>
  <c r="D253" i="1"/>
  <c r="D252" i="1"/>
  <c r="D251" i="1"/>
  <c r="D250" i="1"/>
  <c r="F23" i="5"/>
  <c r="F22" i="5"/>
  <c r="F21" i="5"/>
  <c r="F20" i="5"/>
  <c r="F19" i="5"/>
  <c r="D23" i="5"/>
  <c r="D22" i="5"/>
  <c r="D21" i="5"/>
  <c r="D20" i="5"/>
  <c r="D19" i="5"/>
  <c r="B23" i="5"/>
  <c r="B22" i="5"/>
  <c r="B21" i="5"/>
  <c r="B20" i="5"/>
  <c r="B19" i="5"/>
  <c r="F163" i="1"/>
  <c r="F162" i="1"/>
  <c r="F161" i="1"/>
  <c r="F160" i="1"/>
  <c r="F159" i="1"/>
  <c r="D163" i="1"/>
  <c r="D162" i="1"/>
  <c r="D161" i="1"/>
  <c r="D160" i="1"/>
  <c r="D159" i="1"/>
  <c r="F33" i="3"/>
  <c r="F32" i="3"/>
  <c r="F31" i="3"/>
  <c r="F30" i="3"/>
  <c r="F29" i="3"/>
  <c r="D33" i="3"/>
  <c r="D32" i="3"/>
  <c r="D31" i="3"/>
  <c r="D30" i="3"/>
  <c r="D29" i="3"/>
  <c r="H56" i="13" l="1"/>
  <c r="H55" i="13"/>
  <c r="H53" i="13"/>
  <c r="H54" i="13"/>
  <c r="H52" i="13"/>
  <c r="F56" i="13"/>
  <c r="F55" i="13"/>
  <c r="F54" i="13"/>
  <c r="F53" i="13"/>
  <c r="F52" i="13"/>
  <c r="D56" i="13"/>
  <c r="D55" i="13"/>
  <c r="D54" i="13"/>
  <c r="D53" i="13"/>
  <c r="D52" i="13"/>
  <c r="H308" i="1"/>
  <c r="H307" i="1"/>
  <c r="H306" i="1"/>
  <c r="H305" i="1"/>
  <c r="H304" i="1"/>
  <c r="F308" i="1"/>
  <c r="F307" i="1"/>
  <c r="F306" i="1"/>
  <c r="F305" i="1"/>
  <c r="F304" i="1"/>
  <c r="D308" i="1"/>
  <c r="D307" i="1"/>
  <c r="D306" i="1"/>
  <c r="D305" i="1"/>
  <c r="D304" i="1"/>
  <c r="F181" i="5"/>
  <c r="F180" i="5"/>
  <c r="F179" i="5"/>
  <c r="F178" i="5"/>
  <c r="F177" i="5"/>
  <c r="D181" i="5"/>
  <c r="D180" i="5"/>
  <c r="D179" i="5"/>
  <c r="D178" i="5"/>
  <c r="D177" i="5"/>
  <c r="F68" i="2"/>
  <c r="F67" i="2"/>
  <c r="F66" i="2"/>
  <c r="F65" i="2"/>
  <c r="F64" i="2"/>
  <c r="D68" i="2"/>
  <c r="D67" i="2"/>
  <c r="D66" i="2"/>
  <c r="D65" i="2"/>
  <c r="D64" i="2"/>
  <c r="F26" i="13"/>
  <c r="F25" i="13"/>
  <c r="F24" i="13"/>
  <c r="F23" i="13"/>
  <c r="F22" i="13"/>
  <c r="D26" i="13"/>
  <c r="D25" i="13"/>
  <c r="D24" i="13"/>
  <c r="D23" i="13"/>
  <c r="D22" i="13"/>
  <c r="F74" i="1"/>
  <c r="F73" i="1"/>
  <c r="F72" i="1"/>
  <c r="F71" i="1"/>
  <c r="F70" i="1"/>
  <c r="D74" i="1"/>
  <c r="D73" i="1"/>
  <c r="D72" i="1"/>
  <c r="D71" i="1"/>
  <c r="D70" i="1"/>
  <c r="F44" i="1"/>
  <c r="F43" i="1"/>
  <c r="F42" i="1"/>
  <c r="F41" i="1"/>
  <c r="F40" i="1"/>
  <c r="D44" i="1"/>
  <c r="D43" i="1"/>
  <c r="D42" i="1"/>
  <c r="D41" i="1"/>
  <c r="D40" i="1"/>
  <c r="F352" i="4" l="1"/>
  <c r="F351" i="4"/>
  <c r="F350" i="4"/>
  <c r="F349" i="4"/>
  <c r="F348" i="4"/>
  <c r="D352" i="4"/>
  <c r="D351" i="4"/>
  <c r="D350" i="4"/>
  <c r="D349" i="4"/>
  <c r="D348" i="4"/>
  <c r="I541" i="3" l="1"/>
  <c r="H541" i="3"/>
  <c r="I538" i="3"/>
  <c r="H538" i="3"/>
  <c r="F585" i="13" l="1"/>
  <c r="F584" i="13"/>
  <c r="F583" i="13"/>
  <c r="F582" i="13"/>
  <c r="F581" i="13"/>
  <c r="D585" i="13"/>
  <c r="D584" i="13"/>
  <c r="D583" i="13"/>
  <c r="D582" i="13"/>
  <c r="D581" i="13"/>
  <c r="F552" i="13" l="1"/>
  <c r="F551" i="13"/>
  <c r="F550" i="13"/>
  <c r="F549" i="13"/>
  <c r="F548" i="13"/>
  <c r="D552" i="13"/>
  <c r="D551" i="13"/>
  <c r="D550" i="13"/>
  <c r="D549" i="13"/>
  <c r="D548" i="13"/>
  <c r="F328" i="2" l="1"/>
  <c r="F327" i="2"/>
  <c r="F326" i="2"/>
  <c r="F325" i="2"/>
  <c r="F324" i="2"/>
  <c r="D328" i="2"/>
  <c r="D327" i="2"/>
  <c r="D326" i="2"/>
  <c r="D325" i="2"/>
  <c r="D324" i="2"/>
  <c r="I313" i="2"/>
  <c r="H313" i="2"/>
  <c r="F267" i="9" l="1"/>
  <c r="F268" i="9"/>
  <c r="F266" i="9"/>
  <c r="F265" i="9"/>
  <c r="F264" i="9"/>
  <c r="D268" i="9"/>
  <c r="D267" i="9"/>
  <c r="D266" i="9"/>
  <c r="D265" i="9"/>
  <c r="D264" i="9"/>
  <c r="F226" i="8"/>
  <c r="F225" i="8"/>
  <c r="F224" i="8"/>
  <c r="F223" i="8"/>
  <c r="F222" i="8"/>
  <c r="D226" i="8"/>
  <c r="D225" i="8"/>
  <c r="D224" i="8"/>
  <c r="D223" i="8"/>
  <c r="D222" i="8"/>
  <c r="B475" i="1" l="1"/>
  <c r="B474" i="1"/>
  <c r="B473" i="1"/>
  <c r="B472" i="1"/>
  <c r="B471" i="1"/>
  <c r="C465" i="1"/>
  <c r="B465" i="1" s="1"/>
  <c r="C464" i="1"/>
  <c r="B464" i="1"/>
  <c r="C463" i="1"/>
  <c r="B463" i="1"/>
  <c r="B462" i="1"/>
  <c r="C462" i="1"/>
  <c r="F481" i="12" l="1"/>
  <c r="F480" i="12"/>
  <c r="F479" i="12"/>
  <c r="F478" i="12"/>
  <c r="F477" i="12"/>
  <c r="D481" i="12"/>
  <c r="D480" i="12"/>
  <c r="D479" i="12"/>
  <c r="D478" i="12"/>
  <c r="D477" i="12"/>
  <c r="C212" i="1"/>
  <c r="B224" i="1"/>
  <c r="B223" i="1"/>
  <c r="B222" i="1"/>
  <c r="B221" i="1"/>
  <c r="B220" i="1"/>
  <c r="C213" i="1"/>
  <c r="B213" i="1"/>
  <c r="C211" i="1"/>
  <c r="B211" i="1"/>
  <c r="C210" i="1"/>
  <c r="B210" i="1"/>
  <c r="F24" i="14"/>
  <c r="F23" i="14"/>
  <c r="F22" i="14"/>
  <c r="F21" i="14"/>
  <c r="F20" i="14"/>
  <c r="D24" i="14"/>
  <c r="D23" i="14"/>
  <c r="D22" i="14"/>
  <c r="D21" i="14"/>
  <c r="D20" i="14"/>
  <c r="F50" i="9" l="1"/>
  <c r="F49" i="9"/>
  <c r="F48" i="9"/>
  <c r="F47" i="9"/>
  <c r="F46" i="9"/>
  <c r="D50" i="9"/>
  <c r="D49" i="9"/>
  <c r="D48" i="9"/>
  <c r="D47" i="9"/>
  <c r="D46" i="9"/>
  <c r="F544" i="2" l="1"/>
  <c r="F543" i="2"/>
  <c r="F542" i="2"/>
  <c r="F541" i="2"/>
  <c r="F540" i="2"/>
  <c r="D544" i="2"/>
  <c r="D543" i="2"/>
  <c r="D542" i="2"/>
  <c r="D541" i="2"/>
  <c r="D540" i="2"/>
  <c r="I289" i="2" l="1"/>
  <c r="H289" i="2"/>
  <c r="F301" i="2"/>
  <c r="F300" i="2"/>
  <c r="F299" i="2"/>
  <c r="F298" i="2"/>
  <c r="F297" i="2"/>
  <c r="D301" i="2"/>
  <c r="D300" i="2"/>
  <c r="D299" i="2"/>
  <c r="D298" i="2"/>
  <c r="D297" i="2"/>
  <c r="F321" i="4" l="1"/>
  <c r="F320" i="4"/>
  <c r="F319" i="4"/>
  <c r="F318" i="4"/>
  <c r="F317" i="4"/>
  <c r="D321" i="4"/>
  <c r="D320" i="4"/>
  <c r="D319" i="4"/>
  <c r="D318" i="4"/>
  <c r="D317" i="4"/>
  <c r="F443" i="3" l="1"/>
  <c r="F442" i="3"/>
  <c r="F410" i="3"/>
  <c r="F409" i="3"/>
  <c r="F303" i="3"/>
  <c r="F304" i="3"/>
  <c r="F300" i="3"/>
  <c r="F301" i="3"/>
  <c r="F302" i="3"/>
  <c r="F299" i="3"/>
  <c r="G299" i="3"/>
  <c r="F230" i="3"/>
  <c r="F231" i="3"/>
  <c r="F232" i="3"/>
  <c r="F233" i="3"/>
  <c r="F234" i="3"/>
  <c r="F235" i="3"/>
  <c r="F236" i="3"/>
  <c r="F237" i="3"/>
  <c r="F229" i="3"/>
  <c r="F160" i="3"/>
  <c r="G130" i="3"/>
  <c r="F130" i="3"/>
  <c r="G129" i="3"/>
  <c r="F129" i="3"/>
  <c r="F128" i="3"/>
  <c r="G98" i="3"/>
  <c r="G99" i="3"/>
  <c r="G97" i="3"/>
  <c r="F97" i="3"/>
  <c r="F98" i="3"/>
  <c r="F99" i="3"/>
  <c r="F96" i="3"/>
  <c r="F95" i="3"/>
  <c r="G56" i="3"/>
  <c r="G55" i="3"/>
  <c r="G54" i="3"/>
  <c r="G53" i="3"/>
  <c r="G52" i="3"/>
  <c r="G51" i="3"/>
  <c r="I266" i="13"/>
  <c r="H266" i="13"/>
  <c r="I35" i="5" l="1"/>
  <c r="H35" i="5"/>
  <c r="I438" i="13"/>
  <c r="H438" i="13"/>
  <c r="I277" i="12"/>
  <c r="H277" i="12"/>
  <c r="F295" i="12"/>
  <c r="F294" i="12"/>
  <c r="F293" i="12"/>
  <c r="F292" i="12"/>
  <c r="F291" i="12"/>
  <c r="D295" i="12"/>
  <c r="D294" i="12"/>
  <c r="D293" i="12"/>
  <c r="D292" i="12"/>
  <c r="D291" i="12"/>
  <c r="I63" i="5"/>
  <c r="H63" i="5"/>
  <c r="F258" i="12" l="1"/>
  <c r="F257" i="12"/>
  <c r="F256" i="12"/>
  <c r="F255" i="12"/>
  <c r="F254" i="12"/>
  <c r="D258" i="12"/>
  <c r="D257" i="12"/>
  <c r="D256" i="12"/>
  <c r="D255" i="12"/>
  <c r="D254" i="12"/>
  <c r="F493" i="13"/>
  <c r="F492" i="13"/>
  <c r="F491" i="13"/>
  <c r="F490" i="13"/>
  <c r="F489" i="13"/>
  <c r="D493" i="13"/>
  <c r="D492" i="13"/>
  <c r="D491" i="13"/>
  <c r="D490" i="13"/>
  <c r="D489" i="13"/>
  <c r="F133" i="8"/>
  <c r="F132" i="8"/>
  <c r="F131" i="8"/>
  <c r="F130" i="8"/>
  <c r="F129" i="8"/>
  <c r="D133" i="8"/>
  <c r="D132" i="8"/>
  <c r="D131" i="8"/>
  <c r="D130" i="8"/>
  <c r="D129" i="8"/>
  <c r="I118" i="5"/>
  <c r="H118" i="5"/>
  <c r="I138" i="14"/>
  <c r="H138" i="14"/>
  <c r="F410" i="12"/>
  <c r="F409" i="12"/>
  <c r="F408" i="12"/>
  <c r="F407" i="12"/>
  <c r="F406" i="12"/>
  <c r="D410" i="12"/>
  <c r="D409" i="12"/>
  <c r="D408" i="12"/>
  <c r="D407" i="12"/>
  <c r="D406" i="12"/>
  <c r="I394" i="12"/>
  <c r="H394" i="12"/>
  <c r="I264" i="3" l="1"/>
  <c r="H264" i="3"/>
  <c r="I260" i="3"/>
  <c r="H260" i="3"/>
  <c r="F78" i="8"/>
  <c r="F77" i="8"/>
  <c r="F76" i="8"/>
  <c r="F75" i="8"/>
  <c r="F74" i="8"/>
  <c r="D355" i="5"/>
  <c r="I504" i="3"/>
  <c r="H504" i="3"/>
  <c r="D328" i="5" l="1"/>
  <c r="F322" i="13"/>
  <c r="D322" i="13"/>
  <c r="I473" i="3"/>
  <c r="H473" i="3"/>
  <c r="H257" i="13"/>
  <c r="I262" i="13"/>
  <c r="H262" i="13"/>
  <c r="I257" i="13"/>
  <c r="F370" i="12" l="1"/>
  <c r="F369" i="12"/>
  <c r="F368" i="12"/>
  <c r="F367" i="12"/>
  <c r="F366" i="12"/>
  <c r="D370" i="12"/>
  <c r="D369" i="12"/>
  <c r="D368" i="12"/>
  <c r="D367" i="12"/>
  <c r="D366" i="12"/>
  <c r="I442" i="3"/>
  <c r="H442" i="3"/>
  <c r="I438" i="3"/>
  <c r="H438" i="3"/>
  <c r="I63" i="9" l="1"/>
  <c r="H63" i="9"/>
  <c r="I161" i="3"/>
  <c r="H161" i="3"/>
  <c r="H157" i="3"/>
  <c r="I93" i="5"/>
  <c r="H93" i="5"/>
  <c r="I89" i="5"/>
  <c r="H89" i="5"/>
  <c r="F244" i="13"/>
  <c r="D244" i="13"/>
  <c r="I225" i="5"/>
  <c r="H225" i="5"/>
  <c r="I409" i="3"/>
  <c r="H409" i="3"/>
  <c r="I405" i="3"/>
  <c r="H405" i="3"/>
  <c r="I209" i="12"/>
  <c r="H209" i="12"/>
  <c r="F226" i="12"/>
  <c r="F225" i="12"/>
  <c r="F224" i="12"/>
  <c r="F223" i="12"/>
  <c r="F222" i="12"/>
  <c r="D226" i="12"/>
  <c r="D225" i="12"/>
  <c r="D224" i="12"/>
  <c r="D223" i="12"/>
  <c r="D222" i="12"/>
  <c r="D530" i="1" l="1"/>
  <c r="I373" i="3"/>
  <c r="H373" i="3"/>
  <c r="I369" i="3"/>
  <c r="H369" i="3"/>
  <c r="F193" i="12" l="1"/>
  <c r="F192" i="12"/>
  <c r="F191" i="12"/>
  <c r="F190" i="12"/>
  <c r="F189" i="12"/>
  <c r="D193" i="12"/>
  <c r="D192" i="12"/>
  <c r="D191" i="12"/>
  <c r="D190" i="12"/>
  <c r="D189" i="12"/>
  <c r="I195" i="5" l="1"/>
  <c r="H195" i="5"/>
  <c r="I57" i="3"/>
  <c r="H57" i="3"/>
  <c r="I55" i="3"/>
  <c r="H55" i="3"/>
  <c r="I51" i="3"/>
  <c r="H51" i="3"/>
  <c r="I193" i="13" l="1"/>
  <c r="H193" i="13"/>
  <c r="I131" i="13"/>
  <c r="H131" i="13"/>
  <c r="I129" i="13"/>
  <c r="H129" i="13"/>
  <c r="H503" i="2"/>
  <c r="H501" i="2"/>
  <c r="H497" i="2"/>
  <c r="I99" i="13"/>
  <c r="H99" i="13"/>
  <c r="I303" i="3"/>
  <c r="H303" i="3"/>
  <c r="I299" i="3"/>
  <c r="H299" i="3"/>
  <c r="I144" i="12" l="1"/>
  <c r="H144" i="12"/>
  <c r="F159" i="12"/>
  <c r="F158" i="12"/>
  <c r="F157" i="12"/>
  <c r="F156" i="12"/>
  <c r="F155" i="12"/>
  <c r="D159" i="12"/>
  <c r="D158" i="12"/>
  <c r="D157" i="12"/>
  <c r="D156" i="12"/>
  <c r="D155" i="12"/>
  <c r="F331" i="12" l="1"/>
  <c r="F330" i="12"/>
  <c r="F329" i="12"/>
  <c r="F328" i="12"/>
  <c r="F327" i="12"/>
  <c r="D331" i="12"/>
  <c r="D330" i="12"/>
  <c r="D329" i="12"/>
  <c r="D328" i="12"/>
  <c r="D327" i="12"/>
  <c r="H95" i="3"/>
  <c r="H91" i="3"/>
  <c r="I263" i="2"/>
  <c r="H263" i="2"/>
  <c r="I236" i="2"/>
  <c r="H236" i="2"/>
  <c r="I210" i="2"/>
  <c r="H210" i="2"/>
  <c r="I233" i="3" l="1"/>
  <c r="H233" i="3"/>
  <c r="I229" i="3"/>
  <c r="H229" i="3"/>
  <c r="I77" i="14"/>
  <c r="H77" i="14"/>
  <c r="I83" i="2"/>
  <c r="H83" i="2"/>
  <c r="J8" i="5"/>
  <c r="I8" i="5"/>
  <c r="H8" i="5"/>
  <c r="I471" i="2"/>
  <c r="H471" i="2"/>
  <c r="I469" i="2"/>
  <c r="H469" i="2"/>
  <c r="I465" i="2"/>
  <c r="H465" i="2"/>
  <c r="F125" i="12"/>
  <c r="F124" i="12"/>
  <c r="F123" i="12"/>
  <c r="F122" i="12"/>
  <c r="F121" i="12"/>
  <c r="D125" i="12"/>
  <c r="D124" i="12"/>
  <c r="D123" i="12"/>
  <c r="D122" i="12"/>
  <c r="D121" i="12"/>
  <c r="L48" i="14"/>
  <c r="K48" i="14"/>
  <c r="J48" i="14"/>
  <c r="L44" i="14"/>
  <c r="K44" i="14"/>
  <c r="J44" i="14"/>
  <c r="H17" i="3"/>
  <c r="I15" i="3"/>
  <c r="H15" i="3"/>
  <c r="I11" i="3"/>
  <c r="H11" i="3"/>
  <c r="L39" i="13" l="1"/>
  <c r="K39" i="13"/>
  <c r="J39" i="13"/>
  <c r="I156" i="5"/>
  <c r="H156" i="5"/>
  <c r="I152" i="5"/>
  <c r="H152" i="5"/>
  <c r="I129" i="3"/>
  <c r="H129" i="3"/>
  <c r="H125" i="3"/>
  <c r="I11" i="4" l="1"/>
  <c r="H11" i="4"/>
  <c r="I339" i="3"/>
  <c r="H339" i="3"/>
  <c r="I337" i="3"/>
  <c r="I333" i="3"/>
  <c r="H337" i="3"/>
  <c r="H333" i="3"/>
  <c r="C47" i="15" l="1"/>
  <c r="F92" i="12" l="1"/>
  <c r="F91" i="12"/>
  <c r="F90" i="12"/>
  <c r="F89" i="12"/>
  <c r="F88" i="12"/>
  <c r="D92" i="12"/>
  <c r="D91" i="12"/>
  <c r="D90" i="12"/>
  <c r="D89" i="12"/>
  <c r="D88" i="12"/>
  <c r="F61" i="12"/>
  <c r="F60" i="12"/>
  <c r="F59" i="12"/>
  <c r="F58" i="12"/>
  <c r="F57" i="12"/>
  <c r="D61" i="12"/>
  <c r="D60" i="12"/>
  <c r="D59" i="12"/>
  <c r="D58" i="12"/>
  <c r="D57" i="12"/>
  <c r="F28" i="12"/>
  <c r="F27" i="12"/>
  <c r="F26" i="12"/>
  <c r="F25" i="12"/>
  <c r="D28" i="12"/>
  <c r="D27" i="12"/>
  <c r="D26" i="12"/>
  <c r="D25" i="12"/>
  <c r="F21" i="15" l="1"/>
  <c r="F20" i="15"/>
  <c r="F19" i="15"/>
  <c r="F18" i="15"/>
  <c r="F17" i="15"/>
  <c r="D21" i="15"/>
  <c r="D20" i="15"/>
  <c r="D19" i="15"/>
  <c r="D18" i="15"/>
  <c r="D17" i="15"/>
  <c r="F188" i="14" l="1"/>
  <c r="F187" i="14"/>
  <c r="F186" i="14"/>
  <c r="F185" i="14"/>
  <c r="F184" i="14"/>
  <c r="D188" i="14"/>
  <c r="D187" i="14"/>
  <c r="D186" i="14"/>
  <c r="D185" i="14"/>
  <c r="D184" i="14"/>
  <c r="F155" i="14" l="1"/>
  <c r="F154" i="14"/>
  <c r="F153" i="14"/>
  <c r="F152" i="14"/>
  <c r="F151" i="14"/>
  <c r="D155" i="14"/>
  <c r="D154" i="14"/>
  <c r="D153" i="14"/>
  <c r="D152" i="14"/>
  <c r="D151" i="14"/>
  <c r="F118" i="14" l="1"/>
  <c r="F117" i="14"/>
  <c r="F116" i="14"/>
  <c r="F115" i="14"/>
  <c r="F114" i="14"/>
  <c r="D118" i="14"/>
  <c r="D117" i="14"/>
  <c r="D116" i="14"/>
  <c r="D115" i="14"/>
  <c r="D114" i="14"/>
  <c r="D62" i="14"/>
  <c r="D61" i="14"/>
  <c r="D60" i="14"/>
  <c r="D59" i="14"/>
  <c r="D58" i="14"/>
  <c r="F62" i="14"/>
  <c r="F61" i="14"/>
  <c r="F60" i="14"/>
  <c r="F59" i="14"/>
  <c r="F58" i="14"/>
  <c r="H62" i="14"/>
  <c r="H61" i="14"/>
  <c r="H60" i="14"/>
  <c r="H59" i="14"/>
  <c r="H58" i="14"/>
  <c r="F424" i="13" l="1"/>
  <c r="F423" i="13"/>
  <c r="F422" i="13"/>
  <c r="F421" i="13"/>
  <c r="F420" i="13"/>
  <c r="D424" i="13"/>
  <c r="D423" i="13"/>
  <c r="D422" i="13"/>
  <c r="D421" i="13"/>
  <c r="D420" i="13"/>
  <c r="F358" i="13" l="1"/>
  <c r="F357" i="13"/>
  <c r="F356" i="13"/>
  <c r="F355" i="13"/>
  <c r="F354" i="13"/>
  <c r="D358" i="13"/>
  <c r="D357" i="13"/>
  <c r="D356" i="13"/>
  <c r="D355" i="13"/>
  <c r="D354" i="13"/>
  <c r="F321" i="13" l="1"/>
  <c r="F320" i="13"/>
  <c r="F319" i="13"/>
  <c r="F318" i="13"/>
  <c r="D321" i="13"/>
  <c r="D320" i="13"/>
  <c r="D319" i="13"/>
  <c r="D318" i="13"/>
  <c r="F243" i="13" l="1"/>
  <c r="F242" i="13"/>
  <c r="F241" i="13"/>
  <c r="F240" i="13"/>
  <c r="D243" i="13"/>
  <c r="D242" i="13"/>
  <c r="D241" i="13"/>
  <c r="D240" i="13"/>
  <c r="F178" i="13" l="1"/>
  <c r="F177" i="13"/>
  <c r="F176" i="13"/>
  <c r="F175" i="13"/>
  <c r="F174" i="13"/>
  <c r="D178" i="13"/>
  <c r="D177" i="13"/>
  <c r="D176" i="13"/>
  <c r="D175" i="13"/>
  <c r="D174" i="13"/>
  <c r="F151" i="13" l="1"/>
  <c r="F150" i="13"/>
  <c r="F149" i="13"/>
  <c r="F148" i="13"/>
  <c r="F147" i="13"/>
  <c r="D151" i="13"/>
  <c r="D150" i="13"/>
  <c r="D149" i="13"/>
  <c r="D148" i="13"/>
  <c r="D147" i="13"/>
  <c r="F91" i="14"/>
  <c r="D91" i="14"/>
  <c r="F90" i="14"/>
  <c r="D90" i="14"/>
  <c r="F89" i="14"/>
  <c r="D89" i="14"/>
  <c r="F88" i="14"/>
  <c r="D88" i="14"/>
  <c r="F87" i="14"/>
  <c r="D87" i="14"/>
  <c r="F115" i="13"/>
  <c r="D115" i="13"/>
  <c r="F114" i="13"/>
  <c r="D114" i="13"/>
  <c r="F113" i="13"/>
  <c r="D113" i="13"/>
  <c r="F112" i="13"/>
  <c r="D112" i="13"/>
  <c r="F111" i="13"/>
  <c r="D111" i="13"/>
  <c r="F85" i="13"/>
  <c r="D85" i="13"/>
  <c r="F84" i="13"/>
  <c r="D84" i="13"/>
  <c r="F83" i="13"/>
  <c r="D83" i="13"/>
  <c r="F82" i="13"/>
  <c r="D82" i="13"/>
  <c r="F81" i="13"/>
  <c r="D81" i="13"/>
  <c r="F290" i="4" l="1"/>
  <c r="F289" i="4"/>
  <c r="F288" i="4"/>
  <c r="F287" i="4"/>
  <c r="F286" i="4"/>
  <c r="D290" i="4"/>
  <c r="D289" i="4"/>
  <c r="D288" i="4"/>
  <c r="D287" i="4"/>
  <c r="D286" i="4"/>
  <c r="F254" i="4" l="1"/>
  <c r="F253" i="4"/>
  <c r="F252" i="4"/>
  <c r="F251" i="4"/>
  <c r="F250" i="4"/>
  <c r="D254" i="4"/>
  <c r="D253" i="4"/>
  <c r="D252" i="4"/>
  <c r="D251" i="4"/>
  <c r="D250" i="4"/>
  <c r="F219" i="4" l="1"/>
  <c r="F218" i="4"/>
  <c r="F217" i="4"/>
  <c r="F216" i="4"/>
  <c r="F215" i="4"/>
  <c r="D219" i="4"/>
  <c r="D218" i="4"/>
  <c r="D217" i="4"/>
  <c r="D216" i="4"/>
  <c r="D215" i="4"/>
  <c r="F192" i="4"/>
  <c r="D192" i="4"/>
  <c r="F191" i="4"/>
  <c r="D191" i="4"/>
  <c r="F190" i="4"/>
  <c r="D190" i="4"/>
  <c r="F189" i="4"/>
  <c r="D189" i="4"/>
  <c r="F188" i="4"/>
  <c r="D188" i="4"/>
  <c r="F157" i="4"/>
  <c r="F156" i="4"/>
  <c r="F155" i="4"/>
  <c r="F154" i="4"/>
  <c r="F153" i="4"/>
  <c r="D157" i="4"/>
  <c r="D156" i="4"/>
  <c r="D155" i="4"/>
  <c r="D154" i="4"/>
  <c r="D153" i="4"/>
  <c r="F126" i="4"/>
  <c r="F125" i="4"/>
  <c r="F124" i="4"/>
  <c r="F123" i="4"/>
  <c r="F122" i="4"/>
  <c r="D126" i="4"/>
  <c r="D125" i="4"/>
  <c r="D124" i="4"/>
  <c r="D123" i="4"/>
  <c r="D122" i="4"/>
  <c r="F94" i="4"/>
  <c r="F93" i="4"/>
  <c r="F92" i="4"/>
  <c r="F91" i="4"/>
  <c r="F90" i="4"/>
  <c r="D94" i="4"/>
  <c r="D93" i="4"/>
  <c r="D92" i="4"/>
  <c r="D91" i="4"/>
  <c r="D90" i="4"/>
  <c r="F63" i="4"/>
  <c r="F62" i="4"/>
  <c r="F61" i="4"/>
  <c r="F60" i="4"/>
  <c r="F59" i="4"/>
  <c r="D63" i="4"/>
  <c r="D62" i="4"/>
  <c r="D61" i="4"/>
  <c r="D60" i="4"/>
  <c r="D59" i="4"/>
  <c r="F31" i="4"/>
  <c r="F30" i="4"/>
  <c r="F29" i="4"/>
  <c r="F28" i="4"/>
  <c r="F27" i="4"/>
  <c r="D31" i="4"/>
  <c r="D30" i="4"/>
  <c r="D29" i="4"/>
  <c r="D28" i="4"/>
  <c r="D27" i="4"/>
  <c r="F457" i="3" l="1"/>
  <c r="F456" i="3"/>
  <c r="F455" i="3"/>
  <c r="F454" i="3"/>
  <c r="F453" i="3"/>
  <c r="D457" i="3"/>
  <c r="D456" i="3"/>
  <c r="D455" i="3"/>
  <c r="D454" i="3"/>
  <c r="D453" i="3"/>
  <c r="G447" i="3"/>
  <c r="F447" i="3"/>
  <c r="F423" i="3"/>
  <c r="F422" i="3"/>
  <c r="F421" i="3"/>
  <c r="F420" i="3"/>
  <c r="F419" i="3"/>
  <c r="D423" i="3"/>
  <c r="D422" i="3"/>
  <c r="D421" i="3"/>
  <c r="D420" i="3"/>
  <c r="D419" i="3"/>
  <c r="F390" i="3" l="1"/>
  <c r="F389" i="3"/>
  <c r="F388" i="3"/>
  <c r="F387" i="3"/>
  <c r="F386" i="3"/>
  <c r="D390" i="3"/>
  <c r="D389" i="3"/>
  <c r="D388" i="3"/>
  <c r="D387" i="3"/>
  <c r="D386" i="3"/>
  <c r="F318" i="3"/>
  <c r="F317" i="3"/>
  <c r="F316" i="3"/>
  <c r="F315" i="3"/>
  <c r="F314" i="3"/>
  <c r="D318" i="3"/>
  <c r="D317" i="3"/>
  <c r="D316" i="3"/>
  <c r="D315" i="3"/>
  <c r="D314" i="3"/>
  <c r="G14" i="3"/>
  <c r="G94" i="3"/>
  <c r="G128" i="3"/>
  <c r="F248" i="3"/>
  <c r="F247" i="3"/>
  <c r="F246" i="3"/>
  <c r="F245" i="3"/>
  <c r="F244" i="3"/>
  <c r="D248" i="3"/>
  <c r="D247" i="3"/>
  <c r="D246" i="3"/>
  <c r="D245" i="3"/>
  <c r="D244" i="3"/>
  <c r="F215" i="3" l="1"/>
  <c r="F214" i="3"/>
  <c r="F213" i="3"/>
  <c r="F212" i="3"/>
  <c r="F211" i="3"/>
  <c r="D215" i="3"/>
  <c r="D214" i="3"/>
  <c r="D213" i="3"/>
  <c r="D212" i="3"/>
  <c r="D211" i="3"/>
  <c r="G202" i="3"/>
  <c r="G203" i="3"/>
  <c r="G201" i="3"/>
  <c r="D202" i="3"/>
  <c r="F202" i="3" s="1"/>
  <c r="D203" i="3"/>
  <c r="D201" i="3"/>
  <c r="F201" i="3" l="1"/>
  <c r="I198" i="3" s="1"/>
  <c r="H198" i="3"/>
  <c r="F203" i="3"/>
  <c r="F176" i="3"/>
  <c r="F175" i="3"/>
  <c r="F174" i="3"/>
  <c r="F173" i="3"/>
  <c r="F172" i="3"/>
  <c r="D176" i="3"/>
  <c r="D175" i="3"/>
  <c r="D174" i="3"/>
  <c r="D173" i="3"/>
  <c r="D172" i="3"/>
  <c r="G156" i="3"/>
  <c r="F159" i="3"/>
  <c r="I157" i="3" s="1"/>
  <c r="F163" i="3"/>
  <c r="F164" i="3"/>
  <c r="F165" i="3"/>
  <c r="F156" i="3"/>
  <c r="G161" i="3"/>
  <c r="G162" i="3"/>
  <c r="G163" i="3"/>
  <c r="G164" i="3"/>
  <c r="G165" i="3"/>
  <c r="F144" i="3"/>
  <c r="F143" i="3"/>
  <c r="F142" i="3"/>
  <c r="F141" i="3"/>
  <c r="F140" i="3"/>
  <c r="D144" i="3"/>
  <c r="D143" i="3"/>
  <c r="D142" i="3"/>
  <c r="D141" i="3"/>
  <c r="D140" i="3"/>
  <c r="G132" i="3"/>
  <c r="F132" i="3"/>
  <c r="G131" i="3"/>
  <c r="F131" i="3"/>
  <c r="G127" i="3"/>
  <c r="F127" i="3"/>
  <c r="G126" i="3"/>
  <c r="F126" i="3"/>
  <c r="G125" i="3"/>
  <c r="F125" i="3"/>
  <c r="I125" i="3" l="1"/>
  <c r="F110" i="3"/>
  <c r="F109" i="3"/>
  <c r="F108" i="3"/>
  <c r="F107" i="3"/>
  <c r="F106" i="3"/>
  <c r="D110" i="3"/>
  <c r="D109" i="3"/>
  <c r="D108" i="3"/>
  <c r="D107" i="3"/>
  <c r="D106" i="3"/>
  <c r="G92" i="3"/>
  <c r="G93" i="3"/>
  <c r="G95" i="3"/>
  <c r="G96" i="3"/>
  <c r="G91" i="3"/>
  <c r="F91" i="3"/>
  <c r="G64" i="3"/>
  <c r="F64" i="3"/>
  <c r="G60" i="3"/>
  <c r="G63" i="3"/>
  <c r="G65" i="3"/>
  <c r="F60" i="3"/>
  <c r="F63" i="3"/>
  <c r="F65" i="3"/>
  <c r="I95" i="3" l="1"/>
  <c r="I91" i="3"/>
  <c r="G12" i="3"/>
  <c r="G13" i="3"/>
  <c r="G15" i="3"/>
  <c r="G16" i="3"/>
  <c r="G11" i="3"/>
  <c r="G20" i="3"/>
  <c r="G23" i="3"/>
  <c r="F19" i="3"/>
  <c r="F20" i="3"/>
  <c r="F23" i="3"/>
  <c r="I17" i="3"/>
  <c r="F453" i="2"/>
  <c r="F452" i="2"/>
  <c r="F451" i="2"/>
  <c r="F450" i="2"/>
  <c r="F449" i="2"/>
  <c r="D453" i="2"/>
  <c r="D452" i="2"/>
  <c r="D451" i="2"/>
  <c r="D450" i="2"/>
  <c r="D449" i="2"/>
  <c r="F518" i="2"/>
  <c r="F517" i="2"/>
  <c r="F516" i="2"/>
  <c r="F515" i="2"/>
  <c r="F514" i="2"/>
  <c r="D484" i="2"/>
  <c r="F485" i="2"/>
  <c r="F484" i="2"/>
  <c r="F483" i="2"/>
  <c r="F482" i="2"/>
  <c r="F481" i="2"/>
  <c r="D485" i="2"/>
  <c r="D483" i="2"/>
  <c r="D482" i="2"/>
  <c r="D481" i="2"/>
  <c r="F402" i="2" l="1"/>
  <c r="F401" i="2"/>
  <c r="F400" i="2"/>
  <c r="F399" i="2"/>
  <c r="F398" i="2"/>
  <c r="D402" i="2"/>
  <c r="D401" i="2"/>
  <c r="D400" i="2"/>
  <c r="D399" i="2"/>
  <c r="D398" i="2"/>
  <c r="F376" i="2"/>
  <c r="F375" i="2"/>
  <c r="F374" i="2"/>
  <c r="F373" i="2"/>
  <c r="F372" i="2"/>
  <c r="F352" i="2"/>
  <c r="F351" i="2"/>
  <c r="F350" i="2"/>
  <c r="F349" i="2"/>
  <c r="F348" i="2"/>
  <c r="D352" i="2"/>
  <c r="D351" i="2"/>
  <c r="D350" i="2"/>
  <c r="D349" i="2"/>
  <c r="D348" i="2"/>
  <c r="F277" i="2"/>
  <c r="F276" i="2"/>
  <c r="F275" i="2"/>
  <c r="F274" i="2"/>
  <c r="F273" i="2"/>
  <c r="D277" i="2"/>
  <c r="D276" i="2"/>
  <c r="D275" i="2"/>
  <c r="D274" i="2"/>
  <c r="D273" i="2"/>
  <c r="F198" i="2"/>
  <c r="F197" i="2"/>
  <c r="F196" i="2"/>
  <c r="F195" i="2"/>
  <c r="F194" i="2"/>
  <c r="D198" i="2"/>
  <c r="D197" i="2"/>
  <c r="D196" i="2"/>
  <c r="D195" i="2"/>
  <c r="D194" i="2"/>
  <c r="F251" i="2" l="1"/>
  <c r="F250" i="2"/>
  <c r="F249" i="2"/>
  <c r="F248" i="2"/>
  <c r="F247" i="2"/>
  <c r="D251" i="2"/>
  <c r="D250" i="2"/>
  <c r="D249" i="2"/>
  <c r="D248" i="2"/>
  <c r="D247" i="2"/>
  <c r="F225" i="2"/>
  <c r="F224" i="2"/>
  <c r="F223" i="2"/>
  <c r="F222" i="2"/>
  <c r="F221" i="2"/>
  <c r="D225" i="2"/>
  <c r="D224" i="2"/>
  <c r="D223" i="2"/>
  <c r="D222" i="2"/>
  <c r="D221" i="2"/>
  <c r="F147" i="2"/>
  <c r="F146" i="2"/>
  <c r="F145" i="2"/>
  <c r="F144" i="2"/>
  <c r="F143" i="2"/>
  <c r="D147" i="2"/>
  <c r="D146" i="2"/>
  <c r="D145" i="2"/>
  <c r="D144" i="2"/>
  <c r="D143" i="2"/>
  <c r="F98" i="2"/>
  <c r="F97" i="2"/>
  <c r="F96" i="2"/>
  <c r="F95" i="2"/>
  <c r="F94" i="2"/>
  <c r="D98" i="2"/>
  <c r="D97" i="2"/>
  <c r="D96" i="2"/>
  <c r="D95" i="2"/>
  <c r="D94" i="2"/>
  <c r="F20" i="2"/>
  <c r="F19" i="2"/>
  <c r="F18" i="2"/>
  <c r="F17" i="2"/>
  <c r="F16" i="2"/>
  <c r="D20" i="2"/>
  <c r="D19" i="2"/>
  <c r="D18" i="2"/>
  <c r="D17" i="2"/>
  <c r="D16" i="2"/>
  <c r="F44" i="2"/>
  <c r="F43" i="2"/>
  <c r="F42" i="2"/>
  <c r="F41" i="2"/>
  <c r="F40" i="2"/>
  <c r="D44" i="2"/>
  <c r="D43" i="2"/>
  <c r="D42" i="2"/>
  <c r="D41" i="2"/>
  <c r="D40" i="2"/>
  <c r="F176" i="10" l="1"/>
  <c r="F175" i="10"/>
  <c r="F174" i="10"/>
  <c r="F173" i="10"/>
  <c r="F172" i="10"/>
  <c r="D176" i="10"/>
  <c r="D175" i="10"/>
  <c r="D174" i="10"/>
  <c r="D173" i="10"/>
  <c r="D172" i="10"/>
  <c r="F141" i="10" l="1"/>
  <c r="F140" i="10"/>
  <c r="F139" i="10"/>
  <c r="F138" i="10"/>
  <c r="F137" i="10"/>
  <c r="D141" i="10"/>
  <c r="D140" i="10"/>
  <c r="D139" i="10"/>
  <c r="D138" i="10"/>
  <c r="D137" i="10"/>
  <c r="F83" i="10"/>
  <c r="F82" i="10"/>
  <c r="F81" i="10"/>
  <c r="F80" i="10"/>
  <c r="F79" i="10"/>
  <c r="D83" i="10"/>
  <c r="D82" i="10"/>
  <c r="D81" i="10"/>
  <c r="D80" i="10"/>
  <c r="D79" i="10"/>
  <c r="F112" i="10"/>
  <c r="D112" i="10"/>
  <c r="F111" i="10"/>
  <c r="D111" i="10"/>
  <c r="F110" i="10"/>
  <c r="D110" i="10"/>
  <c r="F109" i="10"/>
  <c r="D109" i="10"/>
  <c r="F108" i="10"/>
  <c r="D108" i="10"/>
  <c r="F238" i="10"/>
  <c r="F237" i="10"/>
  <c r="F236" i="10"/>
  <c r="F235" i="10"/>
  <c r="F234" i="10"/>
  <c r="D238" i="10"/>
  <c r="D237" i="10"/>
  <c r="D236" i="10"/>
  <c r="D235" i="10"/>
  <c r="D234" i="10"/>
  <c r="F205" i="10"/>
  <c r="F204" i="10"/>
  <c r="F203" i="10"/>
  <c r="F202" i="10"/>
  <c r="F201" i="10"/>
  <c r="D205" i="10"/>
  <c r="D204" i="10"/>
  <c r="D203" i="10"/>
  <c r="D202" i="10"/>
  <c r="D201" i="10"/>
  <c r="F54" i="10"/>
  <c r="F53" i="10"/>
  <c r="F52" i="10"/>
  <c r="F51" i="10"/>
  <c r="F50" i="10"/>
  <c r="D54" i="10"/>
  <c r="D53" i="10"/>
  <c r="D52" i="10"/>
  <c r="D51" i="10"/>
  <c r="D50" i="10"/>
  <c r="F25" i="10"/>
  <c r="F24" i="10"/>
  <c r="F23" i="10"/>
  <c r="F22" i="10"/>
  <c r="F21" i="10"/>
  <c r="D25" i="10"/>
  <c r="D24" i="10"/>
  <c r="D23" i="10"/>
  <c r="D22" i="10"/>
  <c r="D21" i="10"/>
  <c r="F237" i="9"/>
  <c r="F236" i="9"/>
  <c r="F235" i="9"/>
  <c r="F234" i="9"/>
  <c r="F233" i="9"/>
  <c r="D237" i="9"/>
  <c r="D236" i="9"/>
  <c r="D235" i="9"/>
  <c r="D234" i="9"/>
  <c r="D233" i="9"/>
  <c r="F208" i="9"/>
  <c r="F207" i="9"/>
  <c r="F206" i="9"/>
  <c r="F205" i="9"/>
  <c r="F204" i="9"/>
  <c r="D208" i="9"/>
  <c r="D207" i="9"/>
  <c r="D206" i="9"/>
  <c r="D205" i="9"/>
  <c r="D204" i="9"/>
  <c r="F180" i="9" l="1"/>
  <c r="F179" i="9"/>
  <c r="F178" i="9"/>
  <c r="F177" i="9"/>
  <c r="F176" i="9"/>
  <c r="D180" i="9"/>
  <c r="D179" i="9"/>
  <c r="D178" i="9"/>
  <c r="D177" i="9"/>
  <c r="D176" i="9"/>
  <c r="F151" i="9"/>
  <c r="F150" i="9"/>
  <c r="F149" i="9"/>
  <c r="F148" i="9"/>
  <c r="F147" i="9"/>
  <c r="D151" i="9"/>
  <c r="D150" i="9"/>
  <c r="D149" i="9"/>
  <c r="D148" i="9"/>
  <c r="D147" i="9"/>
  <c r="F119" i="9"/>
  <c r="F118" i="9"/>
  <c r="F117" i="9"/>
  <c r="F116" i="9"/>
  <c r="F115" i="9"/>
  <c r="D119" i="9"/>
  <c r="D118" i="9"/>
  <c r="D117" i="9"/>
  <c r="D116" i="9"/>
  <c r="D115" i="9"/>
  <c r="F89" i="9"/>
  <c r="F88" i="9"/>
  <c r="F87" i="9"/>
  <c r="F86" i="9"/>
  <c r="F85" i="9"/>
  <c r="D89" i="9"/>
  <c r="D88" i="9"/>
  <c r="D87" i="9"/>
  <c r="D86" i="9"/>
  <c r="D85" i="9"/>
  <c r="F24" i="9"/>
  <c r="F23" i="9"/>
  <c r="F22" i="9"/>
  <c r="F21" i="9"/>
  <c r="F20" i="9"/>
  <c r="D24" i="9"/>
  <c r="D23" i="9"/>
  <c r="D22" i="9"/>
  <c r="D21" i="9"/>
  <c r="D20" i="9"/>
  <c r="F177" i="8" l="1"/>
  <c r="F176" i="8"/>
  <c r="F175" i="8"/>
  <c r="F174" i="8"/>
  <c r="F173" i="8"/>
  <c r="D177" i="8"/>
  <c r="D176" i="8"/>
  <c r="D175" i="8"/>
  <c r="D174" i="8"/>
  <c r="D173" i="8"/>
  <c r="F201" i="8"/>
  <c r="F200" i="8"/>
  <c r="F199" i="8"/>
  <c r="F198" i="8"/>
  <c r="F197" i="8"/>
  <c r="D201" i="8"/>
  <c r="D200" i="8"/>
  <c r="D199" i="8"/>
  <c r="D198" i="8"/>
  <c r="D197" i="8"/>
  <c r="D78" i="8"/>
  <c r="D77" i="8"/>
  <c r="D76" i="8"/>
  <c r="D75" i="8"/>
  <c r="D74" i="8"/>
  <c r="F104" i="8" l="1"/>
  <c r="F103" i="8"/>
  <c r="F102" i="8"/>
  <c r="F101" i="8"/>
  <c r="F100" i="8"/>
  <c r="F24" i="8"/>
  <c r="F23" i="8"/>
  <c r="F22" i="8"/>
  <c r="F21" i="8"/>
  <c r="F20" i="8"/>
  <c r="D24" i="8"/>
  <c r="D23" i="8"/>
  <c r="D22" i="8"/>
  <c r="D21" i="8"/>
  <c r="D20" i="8"/>
  <c r="F51" i="8"/>
  <c r="D51" i="8"/>
  <c r="F50" i="8"/>
  <c r="D50" i="8"/>
  <c r="F49" i="8"/>
  <c r="D49" i="8"/>
  <c r="F48" i="8"/>
  <c r="D48" i="8"/>
  <c r="F47" i="8"/>
  <c r="D47" i="8"/>
  <c r="F354" i="5" l="1"/>
  <c r="F353" i="5"/>
  <c r="F352" i="5"/>
  <c r="F351" i="5"/>
  <c r="D354" i="5"/>
  <c r="D353" i="5"/>
  <c r="D352" i="5"/>
  <c r="D351" i="5"/>
  <c r="F327" i="5" l="1"/>
  <c r="F326" i="5"/>
  <c r="F325" i="5"/>
  <c r="F324" i="5"/>
  <c r="D327" i="5"/>
  <c r="D326" i="5"/>
  <c r="D325" i="5"/>
  <c r="D324" i="5"/>
  <c r="F240" i="5" l="1"/>
  <c r="F239" i="5"/>
  <c r="F238" i="5"/>
  <c r="F237" i="5"/>
  <c r="F236" i="5"/>
  <c r="D240" i="5"/>
  <c r="D239" i="5"/>
  <c r="D238" i="5"/>
  <c r="D237" i="5"/>
  <c r="D236" i="5"/>
  <c r="F301" i="5"/>
  <c r="F300" i="5"/>
  <c r="F299" i="5"/>
  <c r="F298" i="5"/>
  <c r="D301" i="5"/>
  <c r="D300" i="5"/>
  <c r="D299" i="5"/>
  <c r="D298" i="5"/>
  <c r="F77" i="5" l="1"/>
  <c r="F76" i="5"/>
  <c r="F75" i="5"/>
  <c r="F74" i="5"/>
  <c r="F73" i="5"/>
  <c r="D77" i="5"/>
  <c r="D76" i="5"/>
  <c r="D75" i="5"/>
  <c r="D74" i="5"/>
  <c r="D73" i="5"/>
  <c r="B50" i="5"/>
  <c r="B49" i="5"/>
  <c r="B48" i="5"/>
  <c r="B47" i="5"/>
  <c r="C612" i="1" l="1"/>
  <c r="B612" i="1"/>
  <c r="C606" i="1"/>
  <c r="B606" i="1"/>
  <c r="C613" i="1"/>
  <c r="B613" i="1"/>
  <c r="B607" i="1"/>
  <c r="B608" i="1"/>
  <c r="B609" i="1"/>
  <c r="B610" i="1"/>
  <c r="B611" i="1"/>
  <c r="B605" i="1"/>
  <c r="C607" i="1"/>
  <c r="C608" i="1"/>
  <c r="C609" i="1"/>
  <c r="C610" i="1"/>
  <c r="C611" i="1"/>
  <c r="C605" i="1"/>
  <c r="F592" i="1"/>
  <c r="F591" i="1"/>
  <c r="F590" i="1"/>
  <c r="F589" i="1"/>
  <c r="F588" i="1"/>
  <c r="D592" i="1"/>
  <c r="B592" i="1" s="1"/>
  <c r="D591" i="1"/>
  <c r="B591" i="1" s="1"/>
  <c r="D590" i="1"/>
  <c r="B590" i="1" s="1"/>
  <c r="D589" i="1"/>
  <c r="B589" i="1" s="1"/>
  <c r="D588" i="1"/>
  <c r="B588" i="1" s="1"/>
  <c r="B581" i="1"/>
  <c r="C580" i="1"/>
  <c r="B580" i="1" s="1"/>
  <c r="C579" i="1"/>
  <c r="B579" i="1" s="1"/>
  <c r="B578" i="1"/>
  <c r="C578" i="1" s="1"/>
  <c r="F563" i="1"/>
  <c r="F562" i="1"/>
  <c r="F561" i="1"/>
  <c r="F560" i="1"/>
  <c r="F559" i="1"/>
  <c r="D563" i="1"/>
  <c r="D562" i="1"/>
  <c r="D561" i="1"/>
  <c r="D560" i="1"/>
  <c r="D559" i="1"/>
  <c r="B563" i="1" l="1"/>
  <c r="B562" i="1"/>
  <c r="B561" i="1"/>
  <c r="B560" i="1"/>
  <c r="B559" i="1"/>
  <c r="C553" i="1"/>
  <c r="B553" i="1"/>
  <c r="C552" i="1"/>
  <c r="B552" i="1" s="1"/>
  <c r="C551" i="1"/>
  <c r="B551" i="1" s="1"/>
  <c r="C550" i="1"/>
  <c r="B550" i="1" s="1"/>
  <c r="C549" i="1"/>
  <c r="B549" i="1" s="1"/>
  <c r="B548" i="1"/>
  <c r="C548" i="1" s="1"/>
  <c r="F533" i="1" l="1"/>
  <c r="F532" i="1"/>
  <c r="F531" i="1"/>
  <c r="F530" i="1"/>
  <c r="F529" i="1"/>
  <c r="D533" i="1"/>
  <c r="B533" i="1" s="1"/>
  <c r="D532" i="1"/>
  <c r="B532" i="1" s="1"/>
  <c r="D531" i="1"/>
  <c r="B531" i="1" s="1"/>
  <c r="B530" i="1"/>
  <c r="D529" i="1"/>
  <c r="B529" i="1" s="1"/>
  <c r="B523" i="1"/>
  <c r="C523" i="1"/>
  <c r="C522" i="1"/>
  <c r="B522" i="1" s="1"/>
  <c r="C521" i="1"/>
  <c r="B521" i="1"/>
  <c r="C520" i="1"/>
  <c r="B520" i="1" s="1"/>
  <c r="C519" i="1"/>
  <c r="B519" i="1" s="1"/>
  <c r="B518" i="1"/>
  <c r="C518" i="1" s="1"/>
  <c r="F503" i="1"/>
  <c r="F502" i="1"/>
  <c r="F501" i="1"/>
  <c r="F500" i="1"/>
  <c r="F499" i="1"/>
  <c r="D503" i="1"/>
  <c r="B503" i="1" s="1"/>
  <c r="D502" i="1"/>
  <c r="B502" i="1" s="1"/>
  <c r="D501" i="1"/>
  <c r="B501" i="1" s="1"/>
  <c r="D500" i="1"/>
  <c r="B500" i="1" s="1"/>
  <c r="D499" i="1"/>
  <c r="B499" i="1" s="1"/>
  <c r="C493" i="1"/>
  <c r="B493" i="1" s="1"/>
  <c r="C492" i="1"/>
  <c r="B492" i="1" s="1"/>
  <c r="C491" i="1"/>
  <c r="B491" i="1" s="1"/>
  <c r="C490" i="1"/>
  <c r="B490" i="1" s="1"/>
  <c r="B489" i="1"/>
  <c r="C489" i="1" s="1"/>
  <c r="B447" i="1"/>
  <c r="B446" i="1"/>
  <c r="B445" i="1"/>
  <c r="B444" i="1"/>
  <c r="B443" i="1"/>
  <c r="F434" i="1"/>
  <c r="C437" i="1"/>
  <c r="B437" i="1" s="1"/>
  <c r="C436" i="1"/>
  <c r="B436" i="1"/>
  <c r="C435" i="1"/>
  <c r="B435" i="1"/>
  <c r="D434" i="1"/>
  <c r="C434" i="1"/>
  <c r="B419" i="1"/>
  <c r="B418" i="1"/>
  <c r="B417" i="1"/>
  <c r="B416" i="1"/>
  <c r="B415" i="1"/>
  <c r="F406" i="1"/>
  <c r="D406" i="1"/>
  <c r="C409" i="1"/>
  <c r="B409" i="1" s="1"/>
  <c r="C408" i="1"/>
  <c r="B408" i="1"/>
  <c r="C407" i="1"/>
  <c r="B407" i="1"/>
  <c r="C406" i="1"/>
  <c r="F378" i="1"/>
  <c r="D378" i="1"/>
  <c r="B378" i="1" s="1"/>
  <c r="B390" i="1"/>
  <c r="B387" i="1"/>
  <c r="C381" i="1"/>
  <c r="B381" i="1" s="1"/>
  <c r="C380" i="1"/>
  <c r="B380" i="1"/>
  <c r="C379" i="1"/>
  <c r="B379" i="1"/>
  <c r="C378" i="1"/>
  <c r="B406" i="1" l="1"/>
  <c r="B434" i="1"/>
  <c r="B388" i="1"/>
  <c r="B391" i="1"/>
  <c r="B389" i="1"/>
  <c r="B363" i="1" l="1"/>
  <c r="B362" i="1"/>
  <c r="B361" i="1"/>
  <c r="B360" i="1"/>
  <c r="B359" i="1"/>
  <c r="C353" i="1"/>
  <c r="B353" i="1"/>
  <c r="C352" i="1"/>
  <c r="B352" i="1"/>
  <c r="C351" i="1"/>
  <c r="B351" i="1"/>
  <c r="B336" i="1"/>
  <c r="B335" i="1"/>
  <c r="B334" i="1"/>
  <c r="B333" i="1"/>
  <c r="B332" i="1"/>
  <c r="C325" i="1"/>
  <c r="B325" i="1"/>
  <c r="C324" i="1"/>
  <c r="B324" i="1"/>
  <c r="C323" i="1"/>
  <c r="B323" i="1"/>
  <c r="B308" i="1"/>
  <c r="B307" i="1"/>
  <c r="B306" i="1"/>
  <c r="B305" i="1"/>
  <c r="B304" i="1"/>
  <c r="C297" i="1"/>
  <c r="B297" i="1"/>
  <c r="C296" i="1"/>
  <c r="B296" i="1"/>
  <c r="C295" i="1"/>
  <c r="B295" i="1"/>
  <c r="B280" i="1"/>
  <c r="B279" i="1"/>
  <c r="B278" i="1"/>
  <c r="B277" i="1"/>
  <c r="B276" i="1"/>
  <c r="C270" i="1"/>
  <c r="B270" i="1"/>
  <c r="C269" i="1"/>
  <c r="B269" i="1"/>
  <c r="C268" i="1"/>
  <c r="B268" i="1"/>
  <c r="B254" i="1"/>
  <c r="B253" i="1"/>
  <c r="B252" i="1"/>
  <c r="B251" i="1"/>
  <c r="B250" i="1"/>
  <c r="C243" i="1"/>
  <c r="B243" i="1"/>
  <c r="C242" i="1"/>
  <c r="B242" i="1"/>
  <c r="C241" i="1"/>
  <c r="B241" i="1"/>
  <c r="B193" i="1"/>
  <c r="B192" i="1"/>
  <c r="B191" i="1"/>
  <c r="B190" i="1"/>
  <c r="B189" i="1"/>
  <c r="B181" i="1"/>
  <c r="C181" i="1"/>
  <c r="B182" i="1"/>
  <c r="C182" i="1"/>
  <c r="C180" i="1"/>
  <c r="B180" i="1"/>
  <c r="B163" i="1"/>
  <c r="B162" i="1"/>
  <c r="B161" i="1"/>
  <c r="B160" i="1"/>
  <c r="B159" i="1"/>
  <c r="C153" i="1"/>
  <c r="B153" i="1"/>
  <c r="C152" i="1"/>
  <c r="B152" i="1"/>
  <c r="C151" i="1"/>
  <c r="B151" i="1"/>
  <c r="B134" i="1" l="1"/>
  <c r="B133" i="1"/>
  <c r="B132" i="1"/>
  <c r="B131" i="1"/>
  <c r="B130" i="1"/>
  <c r="C123" i="1"/>
  <c r="B123" i="1"/>
  <c r="C122" i="1"/>
  <c r="B122" i="1"/>
  <c r="C121" i="1"/>
  <c r="B121" i="1"/>
  <c r="B104" i="1" l="1"/>
  <c r="B103" i="1"/>
  <c r="B102" i="1"/>
  <c r="B101" i="1"/>
  <c r="B100" i="1"/>
  <c r="C93" i="1"/>
  <c r="B93" i="1"/>
  <c r="C92" i="1"/>
  <c r="B92" i="1"/>
  <c r="C91" i="1"/>
  <c r="B91" i="1"/>
  <c r="C63" i="1"/>
  <c r="C62" i="1"/>
  <c r="C61" i="1"/>
  <c r="B74" i="1" l="1"/>
  <c r="B73" i="1"/>
  <c r="B72" i="1"/>
  <c r="B71" i="1"/>
  <c r="B70" i="1"/>
  <c r="B63" i="1"/>
  <c r="B62" i="1"/>
  <c r="B61" i="1"/>
  <c r="B44" i="1" l="1"/>
  <c r="B43" i="1"/>
  <c r="B42" i="1"/>
  <c r="B41" i="1"/>
  <c r="B40" i="1"/>
  <c r="F20" i="1" l="1"/>
  <c r="F19" i="1"/>
  <c r="F18" i="1"/>
  <c r="F17" i="1"/>
  <c r="F16" i="1"/>
  <c r="D20" i="1"/>
  <c r="B20" i="1" s="1"/>
  <c r="D19" i="1"/>
  <c r="B19" i="1" s="1"/>
  <c r="D18" i="1"/>
  <c r="B18" i="1" s="1"/>
  <c r="D17" i="1"/>
  <c r="B17" i="1" s="1"/>
  <c r="D16" i="1"/>
  <c r="B16" i="1" s="1"/>
  <c r="B35" i="1" l="1"/>
  <c r="C35" i="1" s="1"/>
  <c r="B34" i="1"/>
  <c r="C34" i="1" s="1"/>
  <c r="B33" i="1"/>
  <c r="C33" i="1" s="1"/>
  <c r="B32" i="1"/>
  <c r="C32" i="1" s="1"/>
  <c r="B11" i="1"/>
  <c r="C11" i="1" s="1"/>
  <c r="B10" i="1"/>
  <c r="C10" i="1" s="1"/>
  <c r="B9" i="1"/>
  <c r="C9" i="1" s="1"/>
  <c r="B8" i="1"/>
  <c r="C8" i="1" s="1"/>
</calcChain>
</file>

<file path=xl/sharedStrings.xml><?xml version="1.0" encoding="utf-8"?>
<sst xmlns="http://schemas.openxmlformats.org/spreadsheetml/2006/main" count="5728" uniqueCount="1015">
  <si>
    <t xml:space="preserve">Технологическая карта </t>
  </si>
  <si>
    <t>№1</t>
  </si>
  <si>
    <t>Наименование изделия:</t>
  </si>
  <si>
    <t>Какао с молоком</t>
  </si>
  <si>
    <t>Номер рецептуры</t>
  </si>
  <si>
    <t>Наименвание сборника рецептур</t>
  </si>
  <si>
    <t>Сборник рецептур блюд и кулинарных изделий для питания детей в дошкольных организациях, 2011 г.</t>
  </si>
  <si>
    <t>Наименование сырья</t>
  </si>
  <si>
    <t>брутто,г</t>
  </si>
  <si>
    <t>Расход сырья и полуфабрикатов, г</t>
  </si>
  <si>
    <t>масса,г</t>
  </si>
  <si>
    <t>нетто,г</t>
  </si>
  <si>
    <t>Какао порошок</t>
  </si>
  <si>
    <t>Сахар</t>
  </si>
  <si>
    <t>Молоко</t>
  </si>
  <si>
    <t>Вода</t>
  </si>
  <si>
    <t>Выход, г</t>
  </si>
  <si>
    <t>№2</t>
  </si>
  <si>
    <t>Кофейный напиток с молоком</t>
  </si>
  <si>
    <t>Кофейный напиток</t>
  </si>
  <si>
    <t xml:space="preserve">Химический состав данного блюда </t>
  </si>
  <si>
    <t>белки,г</t>
  </si>
  <si>
    <t>жиры,г</t>
  </si>
  <si>
    <t>углеводы,г</t>
  </si>
  <si>
    <t>энергетическая ценность, ккал</t>
  </si>
  <si>
    <t>Пищевые вещества:</t>
  </si>
  <si>
    <t>Витамин С,мг:</t>
  </si>
  <si>
    <t>на объем порции,г</t>
  </si>
  <si>
    <t>Технология приготовления:</t>
  </si>
  <si>
    <t>При заваривании кофейный напиток кладут в посуду,заливают кипятком, доводят до кипения, кипятят 3-5 мин.и дают отстояться в течение 5-8 мин. При закрытой крышке. После этого готовый кофейный напиток сливают в другую посуду через чистое сито, выделенное на эти цели. В свареный процеженный кофейный напиток добавляют горячее кипяченое молоко, сахар и доводят до кипения.  Запрещается длительное хранение кофейного напитка или многократное его подогревание.</t>
  </si>
  <si>
    <t>Какао кладут в посуду, смешивают с сахаром. Добавляют небольшое количество кипятка, растирают до однородной массы. Затем вливают при постоянном помешивании кипяченое горячее молоко, остальной кипяток и доводят до кипения.</t>
  </si>
  <si>
    <t>№3</t>
  </si>
  <si>
    <t>Фрукты сушеные (курага)</t>
  </si>
  <si>
    <t>№4</t>
  </si>
  <si>
    <t>Фрукты сушеные (изюм)</t>
  </si>
  <si>
    <t>Для приготовления компотов из сухофруктов сушеные плоды и ягоды перебирают, удаляя посторонние примеси, тщательно промывают в теплой воде, сменяя ее несколько раз.Подготовленные сушеные плоды или ягоды заливают горячей водой, нагревают до кипения, всыпают сахар и варят до готовности. Изюм варят 5-10 минут. Для улучшения вкуса компоты из сухофруктов рекомендуется варить за 3-5 часов до их реализации, так как в результате настаивания в отвар переходят ароматические и вкусовые вещества (органические кислоты, минеральные соли, сахара), а плоды пропитываются сахарным сиропом. Витаминизируют и отпускают компот после охлаждения до 14-16 С.</t>
  </si>
  <si>
    <t>Для приготовления компотов из сухофруктов сушеные плоды и ягоды перебирают, удаляя посторонние примеси, тщательно промывают в теплой воде, сменяя ее несколько раз.Подготовленные сушеные плоды или ягоды заливают горячей водой, нагревают до кипения, всыпают сахар и варят до готовности. Курагу варят 10-20 минут. Для улучшения вкуса компоты из сухофруктов рекомендуется варить за 3-5 часов до их реализации, так как в результате настаивания в отвар переходят ароматические и вкусовые вещества (органические кислоты, минеральные соли, сахара), а плоды пропитываются сахарным сиропом. Витаминизируют и отпускают компот после охлаждения до 14-16 С.</t>
  </si>
  <si>
    <t>*В  колонке  брутто указана масса плодов или ягод вареных</t>
  </si>
  <si>
    <t>№5</t>
  </si>
  <si>
    <t>Фрукты сушеные (смесь)</t>
  </si>
  <si>
    <t>Для приготовления компотов из сухофруктов сушеные плоды и ягоды перебирают, удаляя посторонние примеси, тщательно промывают в теплой воде, сменяя ее несколько раз.Подготовленные сушеные плоды или ягоды заливают горячей водой, нагревают до кипения, всыпают сахар и варят до готовности. Для улучшения вкуса компоты из сухофруктов рекомендуется варить за 3-5 часов до их реализации, так как в результате настаивания в отвар переходят ароматические и вкусовые вещества (органические кислоты, минеральные соли, сахара), а плоды пропитываются сахарным сиропом. Витаминизируют и отпускают компот после охлаждения до 14-16 С.</t>
  </si>
  <si>
    <t>№6</t>
  </si>
  <si>
    <t>Компот из плодов свежих (яблоки)</t>
  </si>
  <si>
    <t>Яблоки</t>
  </si>
  <si>
    <t>Яблоки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доводят до кипения, проваривают 10-12 минут и процеживают. В подготовленный горячий сироп погружают яблоки. Быстро разваривающиеся сорта яблок не варят, а кладут в кипящий сироп, прекращают нагрев и оставляют в сиропе до охлаждения.</t>
  </si>
  <si>
    <t>№7</t>
  </si>
  <si>
    <t>Груши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доводят до кипения, проваривают 10-12 минут и процеживают. В подготовленный горячий сироп погружают груши. Очень спелые груши не варят, а кладут в кипящий сироп, прекращают нагрев и оставляют в сиропе до охлаждения. Витаминизируют и отпускают компот после охлаждения до 14-16 С.</t>
  </si>
  <si>
    <t>Груши</t>
  </si>
  <si>
    <t>Витамин С, мг</t>
  </si>
  <si>
    <t>№8</t>
  </si>
  <si>
    <t>Цедру, снятую с лимона мелко нарезают, заливают горячей водой, кипятят в течение 5 минут, затем оставляют на 3-4 часа для настаивания. После процеживания в отвар добавляют сахар, доводят до кипения, вливают отжатый лимонный сок и охлаждают.</t>
  </si>
  <si>
    <t>Сборник рецептур блюд и кулинарных изделий для предприятий общественного питания при общеобразовательных школах, 2004 г.</t>
  </si>
  <si>
    <t>Напиток лимонный</t>
  </si>
  <si>
    <t>Лимон</t>
  </si>
  <si>
    <t>№9</t>
  </si>
  <si>
    <t>Компот из ягод (черная смородина)</t>
  </si>
  <si>
    <t>Смородина черная</t>
  </si>
  <si>
    <t>№10</t>
  </si>
  <si>
    <t>Жимолость</t>
  </si>
  <si>
    <t>№11</t>
  </si>
  <si>
    <t xml:space="preserve">Компот из ягод  (жимолость) </t>
  </si>
  <si>
    <t xml:space="preserve">Компот из ягод  (клюква) </t>
  </si>
  <si>
    <t>Клюква</t>
  </si>
  <si>
    <t>№12</t>
  </si>
  <si>
    <t>Компот из плодов (вишня)</t>
  </si>
  <si>
    <t>Вишня б/к</t>
  </si>
  <si>
    <t>Вишню свежемороженую без косточки перед закладкой в сироп не размораживают. Сироп приготавливают следующим образом: в горячей воде растворяют сахар, доводят до кипения, проваривают 10-12 минут и процеживают. В подготовленный горячий сироп погружают вишню, доводят до кипения и охлаждают. Витаминизируют и отпускают компот после охлаждения до 14-16 С.</t>
  </si>
  <si>
    <t>Свежемороженые ягоды перед закладкой в сироп не размораживают. В горячий готовый сироп кладут ягоды, доводят до кипения и охлаждают. Сироп приготавливают следующим образом: в горячей воде растворяют сахар, доводят до кипения, проваривают 10-12 минут и процеживают. Витаминизируют и отпускают компот после охлаждения до 14-16 С.</t>
  </si>
  <si>
    <t>Свежемороженые ягоды перед закладкой в сироп не размораживают. В горячий готовый сироп кладут подготовленные ягоды, доводят до кипения и охлаждают. Сироп приготавливают следующим образом: в горячей воде растворяют сахар, доводят до кипения, проваривают 10-12 минут и процеживают. Витаминизируют и отпускают компот после охлаждения до 14-16 С.</t>
  </si>
  <si>
    <t>Свежемороженые ягоды перед закладкой в сироп не размораживают. В горячий готовый сироп кладут ягоды, доводят до кипения и охлаждают. Сироп приготавливают следующим образом: в горячей воде растворяют сахар, доводят до кипения, проваривают 10-12 минут и процеживают. Отпускают компот после охлаждения до 14-16 С.</t>
  </si>
  <si>
    <t>№13</t>
  </si>
  <si>
    <t>Кисель из ягод (вишня)</t>
  </si>
  <si>
    <t>Вишню свежемороженую без косточки перед закладкой слегка размораживают, перетирают. Получившийся сок отжимают и процеживают. Мезгу заливают горячей водой (на 1 часть мезги 5-6 частей воды), проваривают при слабом кипении 10-15 минут и процеживают. В полученый отвар добавляют сахар, доводят до кипения и при перемешивании сразу вливают крахмал. Вновь доводят до кипения и добавляют отжатый сок. Крахмал предварительно разводят охлажденным отваром (на 1 часть крахмала 5 частей отвара) и процеживают. Кисели подают охлажденными до температуры 14-16 С.</t>
  </si>
  <si>
    <t>Крахмал</t>
  </si>
  <si>
    <t>№14</t>
  </si>
  <si>
    <t>Кисель из ягод (черная смородина)</t>
  </si>
  <si>
    <t>Смородину черную свежемороженую перед закладкой слегка размораживают, перетирают. Получившийся сок отжимают и процеживают. Мезгу заливают горячей водой (на 1 часть мезги 5-6 частей воды), проваривают при слабом кипении 10-15 минут и процеживают. В полученый отвар добавляют сахар, доводят до кипения и при перемешивании сразу вливают крахмал. Вновь доводят до кипения и добавляют отжатый сок. Крахмал предварительно разводят охлажденным отваром (на 1 часть крахмала 5 частей отвара) и процеживают. Кисели подают охлажденными до температуры 14-16 С.</t>
  </si>
  <si>
    <t>№15</t>
  </si>
  <si>
    <t>Кисель из ягод (брусника)</t>
  </si>
  <si>
    <t>Брусника</t>
  </si>
  <si>
    <t>Бруснику свежемороженую перед закладкой слегка размораживают, перетирают. Получившийся сок отжимают и процеживают. Мезгу заливают горячей водой (на 1 часть мезги 5-6 частей воды), проваривают при слабом кипении 10-15 минут и процеживают. В полученый отвар добавляют сахар, доводят до кипения и при перемешивании сразу вливают крахмал. Вновь доводят до кипения и добавляют отжатый сок. Крахмал предварительно разводят охлажденным отваром (на 1 часть крахмала 5 частей отвара) и процеживают. Кисели подают охлажденными до температуры 14-16 С.</t>
  </si>
  <si>
    <t>№16</t>
  </si>
  <si>
    <t>Чай с сахаром</t>
  </si>
  <si>
    <t>вода,мл</t>
  </si>
  <si>
    <t>чай в/с или 1 с сухой черный</t>
  </si>
  <si>
    <t>Чай-заварка, (рец.391)  мл:</t>
  </si>
  <si>
    <t xml:space="preserve">Чай-заварку приготавливают следующим образом. Фарфоровый или металический эмалированный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минут и доливают кипятком.Заварку разливают в чашки или стаканы и доливают кипятком до нормы отпуска. Сахар кладут непосредственно в чашки или стаканы или подают отдельно. Запрещается кипячение заваренного чая или длительное его хранение на плите. </t>
  </si>
  <si>
    <t>№17</t>
  </si>
  <si>
    <t>Чай с лимоном</t>
  </si>
  <si>
    <t>Лимон свежий</t>
  </si>
  <si>
    <t>150/7/3,5</t>
  </si>
  <si>
    <t>180/10/7</t>
  </si>
  <si>
    <t>100/4,7/2,7</t>
  </si>
  <si>
    <t>150/7</t>
  </si>
  <si>
    <t>180/10</t>
  </si>
  <si>
    <t>100/4,7</t>
  </si>
  <si>
    <t>Чай-заварку приготавливают следующим образом. Фарфоровый или металический эмалированный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минут и доливают кипятком.Заварку разливают в чашки или стаканы и доливают кипятком до нормы отпуска. Сахар кладут непосредственно в чашки или стаканы или подают отдельно. Запрещается кипячение заваренного чая или длительное его хранение на плите. Предварительно промытый теплой водой лимон ошпаривают кипятком в течение 1-2 минут. Лимон нарезают тонкими кружочками и кладут в стакан приготовленного чая с сахаром непосредственно перед отпуском.</t>
  </si>
  <si>
    <t>№18</t>
  </si>
  <si>
    <t>Чай с молоком с сахаром</t>
  </si>
  <si>
    <t>100</t>
  </si>
  <si>
    <t>150</t>
  </si>
  <si>
    <t>180</t>
  </si>
  <si>
    <t>Чай-заварку приготавливают следующим образом. Фарфоровый или металический эмалированный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минут и доливают кипятком.Заварку разливают в чашки или стаканы и доливают кипятком до нормы отпуска. Сахар кладут непосредственно в чашки или стаканы или подают отдельно. Запрещается кипячение заваренного чая или длительное его хранение на плите. В приготовленный чай с сахаром добавляют горячее кипяченое молоко.</t>
  </si>
  <si>
    <t>№19</t>
  </si>
  <si>
    <t>Чай зеленый с молоком с сахаром</t>
  </si>
  <si>
    <t>1195 к</t>
  </si>
  <si>
    <t>699 с</t>
  </si>
  <si>
    <t>Сборник рецептур блюд и кулинарных изделий для предприятий общественного питания, 1998 г.</t>
  </si>
  <si>
    <t>Чай сухой зеленый в/с, 1с</t>
  </si>
  <si>
    <t>* масса кипяченого молока</t>
  </si>
  <si>
    <t>Кисломолочные продукты</t>
  </si>
  <si>
    <t>Кефир</t>
  </si>
  <si>
    <t>Снежок</t>
  </si>
  <si>
    <t>Варенец</t>
  </si>
  <si>
    <t>Ацидофилин</t>
  </si>
  <si>
    <t xml:space="preserve">Ряженка </t>
  </si>
  <si>
    <t>Йогурт</t>
  </si>
  <si>
    <t>Биокефир</t>
  </si>
  <si>
    <t>Кисломолочные продукты разливают непосредственнов стакан.</t>
  </si>
  <si>
    <t>Кефир с лактулозой</t>
  </si>
  <si>
    <t>Варенец с лактулозой</t>
  </si>
  <si>
    <t>110</t>
  </si>
  <si>
    <t>120</t>
  </si>
  <si>
    <t>Картофель (с 1.09. по 31.10) 25%</t>
  </si>
  <si>
    <t>Картофель (с 1.11. по 31.12) 30%</t>
  </si>
  <si>
    <t>Картофель (с 1.01. по 28-29.02) 35%</t>
  </si>
  <si>
    <t>Пюре картофельное</t>
  </si>
  <si>
    <t>№22</t>
  </si>
  <si>
    <t>Картофель в молоке</t>
  </si>
  <si>
    <t>Масло сливочное</t>
  </si>
  <si>
    <t>Мука пшеничная</t>
  </si>
  <si>
    <t>Сырой очищеный картофель, нарезаный кубиками, варят в воде 10 минут.Затем воду сливают, заливают картофель соусом молочным  и доводят до готовности. Для приготовления соуса муку подсушивают, разводят горячим молоком, солят, проваривают. Процеживают и вновь доводят до кипения.</t>
  </si>
  <si>
    <t>90</t>
  </si>
  <si>
    <t>Пюре морковное</t>
  </si>
  <si>
    <t>№23</t>
  </si>
  <si>
    <t>Морковь (с 1 января)  25%</t>
  </si>
  <si>
    <t>Морковь (до 1 января)  20%</t>
  </si>
  <si>
    <t>Масса тушеной моркови</t>
  </si>
  <si>
    <t>Очищеную морковь нарезают дольками и тушат с добавлением сахара 30-40 минут, а затем протирают. В протертую морковь вливают горячее молоко, добавляют соль и кипятят 2-3 минут. При порционировании на поверхность пюре наносят узор.</t>
  </si>
  <si>
    <t>Пюре картофельно-морковное</t>
  </si>
  <si>
    <t>Очищеную морковь нарезают дольками и припускают в небольшом количестве воды. Очищеный картофель варят в воде до готовности, воду сливают, картофель подсушивают. Отварной горячий картофель вместе с припущеной морковью протирают. В полученную массу в 2-3 приема при неприрывном помешивании добавляют горячее молоко, сливочное масло, соль. Смесь взбивают до получения пышной однородной массы.</t>
  </si>
  <si>
    <t>Кабачки</t>
  </si>
  <si>
    <t>Горошек зеленый консервированный</t>
  </si>
  <si>
    <t>Лук репчатый</t>
  </si>
  <si>
    <t>Соус  №354:</t>
  </si>
  <si>
    <t>Сметана</t>
  </si>
  <si>
    <t>Вода или отвар</t>
  </si>
  <si>
    <t>Масса белого соуса:</t>
  </si>
  <si>
    <t>Соль</t>
  </si>
  <si>
    <t>* в графе брутто в числителе указана масса продукта брутто, в знамеменателе- масса продуктов нетто, в графе нетто- масса готовых продуктов</t>
  </si>
  <si>
    <t>23,8/20</t>
  </si>
  <si>
    <t>28,6/24</t>
  </si>
  <si>
    <t>Рагу овощное</t>
  </si>
  <si>
    <t>№ 26</t>
  </si>
  <si>
    <t>Овощи отварные с маслом</t>
  </si>
  <si>
    <t>Масса отварных овощей</t>
  </si>
  <si>
    <t>Капуста цветная замороженая</t>
  </si>
  <si>
    <t>№ 27</t>
  </si>
  <si>
    <t>Каша гречневая рассыпчатая</t>
  </si>
  <si>
    <t>Крупа гречневая</t>
  </si>
  <si>
    <t>Масса готовой каши</t>
  </si>
  <si>
    <t>105</t>
  </si>
  <si>
    <t>115</t>
  </si>
  <si>
    <t>Вода, л</t>
  </si>
  <si>
    <t>Перед варкой каши гречневую крупу просеивают, перебирают, промывают теплой водой. Промывание крупы необходимо делать непосредственно перед закладыванием в кипящую воду.  В подготовленную посуду наливают жидкость, оставляя часть котла свободным, с учетом объема каши. Привар при приготовлении рассыпчатой гречневой каши составляет 110%. Данную информацию необходимо учитывать при выборе объема посуды для варки.Жидкость доводят до кипения и закладывают в нее крупу.Кашу варят до загустения, в процессе варки можно добавить часть полагающегося по рецептуре масла сливочного. Загустевшую крупу не размешивают, а лишь разравнивают, закрывают крышкой и ставят на край плиты, продолжая доваривать при температуре не выше 90-100 С. Время варки гречневой рассыпчатой каши от 90 до 120 минут.</t>
  </si>
  <si>
    <t>№ 28</t>
  </si>
  <si>
    <t>№ 29</t>
  </si>
  <si>
    <t>Капуста тушеная</t>
  </si>
  <si>
    <t>Капуста белокачанная свежая</t>
  </si>
  <si>
    <t>или капуста белокачанная квашеная</t>
  </si>
  <si>
    <t>Томатная паста</t>
  </si>
  <si>
    <t>Масло растительное</t>
  </si>
  <si>
    <t>Нарезаную соломкой свежую капусту кладут в котел слоем до 30 см, добавляют бульон или воду (20-30% к массе сырой капусты), масло растительное, прогретую томатную пасту и тушат до полуготовности при периодическом помешивании. Затем добавляют припущеные, нарезанные соломкой, морковь, лук и тушат до готовности. за 5 минут до конца тушения капусту заправляют подсушенной мукой, сахаром, солью и вновь доводят до кипения. Для детей младшей возрастной группы  готовят без добавления томатной пасты.</t>
  </si>
  <si>
    <t>Рис отварной</t>
  </si>
  <si>
    <t>Крупа рисовая</t>
  </si>
  <si>
    <t>Перед варкой крупу рисовую просеивают, перебирают, промывают теплой водой. Промывание крупы необходимо делать непосредственно перед закладыванием в кипящую, подсоленную воду.  Рис варят при слабом кипении. Когда зерна набухнут и станут мягкими, рис откидывают и промывают горячей кипяченой водой.После стекания воды рис кладут в посуду, заправляют маслом, перемешивают и прогревают.</t>
  </si>
  <si>
    <t>№ 30</t>
  </si>
  <si>
    <t>Макаронные изделия отварные</t>
  </si>
  <si>
    <t>204/317</t>
  </si>
  <si>
    <t>Макаронные изделия</t>
  </si>
  <si>
    <t>масса отварных макарон</t>
  </si>
  <si>
    <t xml:space="preserve">Макаронные изделия варят в большом количестве воды. Макароны варят 20-30 минут, лапшу - 20-25 минут, вермишель- 10-12 минут. В прцессе варки макаронные изделия набухают, впитывая воду, в результате ченго масса их увеличивается примерно в три раза. Сваренные макаронные изделия откидываются и перемешиваются с растопленным сливочным маслом (1/3-1/2 часть масла от указанного в рецептуре). Остальной частью  масла макаронные изделия заправляются непосредственно перед отпуском. </t>
  </si>
  <si>
    <t>284 с</t>
  </si>
  <si>
    <t>№ 31</t>
  </si>
  <si>
    <t>Масса жареных кабачков</t>
  </si>
  <si>
    <t>Масса вареной капусты</t>
  </si>
  <si>
    <t xml:space="preserve">Кабачки и капуста цветная, запеченные под соусом </t>
  </si>
  <si>
    <t>сметана</t>
  </si>
  <si>
    <t>масло сливочное</t>
  </si>
  <si>
    <t>мука пшеничная</t>
  </si>
  <si>
    <t>Кабачки, очищенные от кожицы и семян нарезают произвольно формы, обжаривают. Капусту цветную замороженную отваривают. На противень, предварительно смазанный сливочным маслом, выкладывают смесь из кабачков и капусты, заливают соусом средней густоты, посыпают сыром, сбрызгивают растительным маслом и запекают до готовности.</t>
  </si>
  <si>
    <t>Сыр</t>
  </si>
  <si>
    <t>№ 32</t>
  </si>
  <si>
    <t>Картофель, запеченый в сметаном соусе</t>
  </si>
  <si>
    <t>72/70*</t>
  </si>
  <si>
    <t>* масса отварного картофеля</t>
  </si>
  <si>
    <t>Соус №354:</t>
  </si>
  <si>
    <t>вода или отвар</t>
  </si>
  <si>
    <t>Масса белого соуса</t>
  </si>
  <si>
    <r>
      <t xml:space="preserve">Сырой очищеный картофель нарезают кубиками и варят в подсоленой воде, воду сливают, картофель подсушивают. Подготовленный картофель укладывают на противень, смазаный маслом, заливают сметанным соусом, посыпают тертым сыром, сбрызгивают маслом и запекают. </t>
    </r>
    <r>
      <rPr>
        <u/>
        <sz val="11"/>
        <color theme="1"/>
        <rFont val="Times New Roman"/>
        <family val="1"/>
        <charset val="204"/>
      </rPr>
      <t>Приготовление соуса сметанног</t>
    </r>
    <r>
      <rPr>
        <sz val="11"/>
        <color theme="1"/>
        <rFont val="Times New Roman"/>
        <family val="1"/>
        <charset val="204"/>
      </rPr>
      <t xml:space="preserve">о: просеянную муку подсушивают в жарочном шкафу до легкого кремового цвета, не допуская пригорания. В подготовленную муку, охлажденную до 60-70 С вливают 1/4 часть горячей воды или отвара. В горячий белый соус кладут прокипяченую сметану, соль и кипятят 3-5 минут, процеживают и снова доводят до кипения. </t>
    </r>
  </si>
  <si>
    <t>Соус молочный сладкий</t>
  </si>
  <si>
    <t>20</t>
  </si>
  <si>
    <t>25</t>
  </si>
  <si>
    <t>Ванилин</t>
  </si>
  <si>
    <t>Просеянную муку подсушивают в жарочном шкафу, не допуская пригорания, до слегка кремового цвета. Муку охлаждают и разводят горячим молоком с растопленным сливочным маслом. Вымешивают до однородной массы и варят 7-10 минутпри слабом кипении. В соус молочный вконце варки добавляют сахар и ванилин, предварительно растворенный в кипяченой воде.</t>
  </si>
  <si>
    <t>№ 33</t>
  </si>
  <si>
    <t>Соус молочный (для подачи к блюду)</t>
  </si>
  <si>
    <t>№ 34</t>
  </si>
  <si>
    <t>№ 35</t>
  </si>
  <si>
    <t>Соус сметанный с томатом</t>
  </si>
  <si>
    <t>15</t>
  </si>
  <si>
    <t>30</t>
  </si>
  <si>
    <t>Соус сметанный</t>
  </si>
  <si>
    <t>Просеянную муку подсушивают в жарочном шкафу до легкого кремового цвета, не допуская пригорания. В подготовленную муку, охлажденную до 60-70 С вливают 1/4 часть горячей воды или отвара. В горячий белый соус кладут прокипяченую сметану, соль и кипятят 3-5 минут, процеживают и снова доводят до кипения. Томатную пасту разводят кипяченой водой, уваривают, соединяют сс сметанным соусом, проваривают, процеживают. Отпускается для второй возрастной группы</t>
  </si>
  <si>
    <t>№ 36</t>
  </si>
  <si>
    <t>Соус смородиновый</t>
  </si>
  <si>
    <t>Ягоды смородины перед закладкой слегка размораживают, протирают. Ягодную массу вводят в горячий раствор сахара, доводят до кипения. Готовый соус охлаждают.</t>
  </si>
  <si>
    <t>Соус абрикосовый</t>
  </si>
  <si>
    <t>Курага</t>
  </si>
  <si>
    <t>Вода для кураги</t>
  </si>
  <si>
    <t>Сборник рецептур блюд и кулинарных изделий диетического питания для предприятий общественного питания., 2002.  (з)</t>
  </si>
  <si>
    <t>№ 783 (з)</t>
  </si>
  <si>
    <t>Крахмал картофельный</t>
  </si>
  <si>
    <t>Лимон (для получения сока)</t>
  </si>
  <si>
    <t>Заправка для салатов</t>
  </si>
  <si>
    <t>8*</t>
  </si>
  <si>
    <t>12*</t>
  </si>
  <si>
    <t>*из расчета на 100 гр. салата-20 грамм заправки</t>
  </si>
  <si>
    <t>Заправку ля салатов приготавливают из смеси растительного масла и сока лимона с добавлением соли, сахара.</t>
  </si>
  <si>
    <t>615 (с) I</t>
  </si>
  <si>
    <t>№ 39</t>
  </si>
  <si>
    <t>Запеканка из творога</t>
  </si>
  <si>
    <t>75</t>
  </si>
  <si>
    <t>Творог</t>
  </si>
  <si>
    <t>Крупа манная</t>
  </si>
  <si>
    <t>Яйцо</t>
  </si>
  <si>
    <t>Сухари</t>
  </si>
  <si>
    <t>1/10 шт.</t>
  </si>
  <si>
    <t>1/13 шт.</t>
  </si>
  <si>
    <t>Протертый творог смешивают с предварительно завареной в воде (10 мл на порцию) и охлажденной манной крупой, яйцами, сахаром и солью. Подготовленную массу выкладывают слоем 3-4 см на смазанный маслом и посыпаный сухарями противень. Поверхность массы смазывают сметаной и запекают в жарочном шкафу  20-30 минут при температуре 220-250 С до образования на поверхности румяной корочки.</t>
  </si>
  <si>
    <t>№ 40</t>
  </si>
  <si>
    <t>Сырники с морковью с соусом</t>
  </si>
  <si>
    <t>65</t>
  </si>
  <si>
    <t>Масса готовых сырников</t>
  </si>
  <si>
    <t>233/351</t>
  </si>
  <si>
    <t>Масса полуфабриката</t>
  </si>
  <si>
    <t>Пудинг из творога с изюмом запеченный</t>
  </si>
  <si>
    <t>70</t>
  </si>
  <si>
    <t>80</t>
  </si>
  <si>
    <t>Изюм</t>
  </si>
  <si>
    <t>1/11 шт.</t>
  </si>
  <si>
    <t xml:space="preserve">  В горячей воде растворяют ванилин, затем всыпают манную крупу и, помешивая, заваривают. В протертый творог добавляют яичные желтки, растертые с сахаром, охлажденную заваренную манную крупу, размягченное масло сливочное, соль, подготовленный и обсушенный изюм. Массу тщательно перемешивают. Яичные белки взбивают до образования густой  пены и вводят в подготовленную массу перед запеканием. Полученную массу выкладывают слоем 3-4 см на смазанный маслом и посыпанный сухарями противень, смазывают сметаной и запекают в жарочном шкафу в течение 25-35 минут при температуре 220-250 С. Готовый пудинг выдерживают 5-10 минут. Пудингг, запеченный в противне не выкладывая, разрезают на порционные куски.</t>
  </si>
  <si>
    <t>№ 42</t>
  </si>
  <si>
    <t>Лапшевник с творогом</t>
  </si>
  <si>
    <t>Яйца</t>
  </si>
  <si>
    <t>Масло растительное (для смазки противня)</t>
  </si>
  <si>
    <t>Масса готового лапшевника</t>
  </si>
  <si>
    <t xml:space="preserve">     Лапшу или макароны или вермишель варят, не откидывая. Протертый творог смешивают с яйцами, солью и сахаром. Смесь соединяют с отварными макаронными изделиями, выкладывают на смазанный маслом и посыпанный сухарями притивень.поверхность лапшевника смазывают сметаной и запекают в жарочном шкафу. При подаче нарезают на порцинные кусочки в виде квадратов или ромбов, поливают сливочным маслом.</t>
  </si>
  <si>
    <t>Лапша или вермишель</t>
  </si>
  <si>
    <t>№ 43</t>
  </si>
  <si>
    <t>Вареники ленивые</t>
  </si>
  <si>
    <t>135</t>
  </si>
  <si>
    <t>Масса отварных вареников</t>
  </si>
  <si>
    <t>1/5 шт.</t>
  </si>
  <si>
    <t xml:space="preserve">Творог пропускают через протирочную машину. В небольших количествах творог можно протирать через сито. В протертый творог вводят муку, яйца, сахар, соль и тщательно вымешивают до получения одногодной массы. Затем массу раскатывают пластом толщиной 10-12 мм и разрезают на полоски шириной 25 мм. Полоски нарезают на кусочки прямоугольной или треугольной формы. Подготовленный полуфабрикат отваривают в подсоленной воде при слабом кипении в течение 4-5 минут. </t>
  </si>
  <si>
    <t>№ 44</t>
  </si>
  <si>
    <t>Омлет натуральный</t>
  </si>
  <si>
    <t>№ 45</t>
  </si>
  <si>
    <t>Масса готового омлета</t>
  </si>
  <si>
    <t>Масса омлетной смеси</t>
  </si>
  <si>
    <t>Омлет с сыром</t>
  </si>
  <si>
    <t xml:space="preserve">Натуральный омлет готовят из яиц, разведенных молоком или водой. К обработанным яйцам добавляют молоко и соль. Смесь тщательно размешивают и выливают на смазанный маслом противень толщиной не более 2,5 см и запекают в жарочном шкафу до готовности при температуре 180-200 С в течение 8-10 минут. При отпуске поливают прокипяченым сливочным маслом.Омлет следует готовить непосредственно перед отпуском, так как в процессе хранения качество омлета ухудшается. </t>
  </si>
  <si>
    <t xml:space="preserve">К обработанным яйцам добавляют молоко и соль. Смесь тщательно размешивают, соединяют с тертым сыром, выливают на смазанный маслом противень толщиной не более 2,5 см и запекают в жарочном шкафу до готовности при температуре 180-200 С в течение 8-10 минут. При отпуске поливают прокипяченым сливочным маслом. Омлет следует готовить непосредственно перед отпуском, так как в процессе хранения качество омлета ухудшается. </t>
  </si>
  <si>
    <t>1,7 шт.</t>
  </si>
  <si>
    <t>8,7*</t>
  </si>
  <si>
    <t>12,7*</t>
  </si>
  <si>
    <t>* масса тернтого сыра</t>
  </si>
  <si>
    <t>№ 46</t>
  </si>
  <si>
    <t>200</t>
  </si>
  <si>
    <t>Сборник рецептур блюд и кулинарных изделий для предприятий общественного питания, 1996</t>
  </si>
  <si>
    <t>Крупа пшеничная</t>
  </si>
  <si>
    <t>Жидкость:</t>
  </si>
  <si>
    <t>№ 47</t>
  </si>
  <si>
    <t>Хлопья овсяные "Геркулес"</t>
  </si>
  <si>
    <t>№ 48</t>
  </si>
  <si>
    <t>Каша жидкая на молоке (манная)</t>
  </si>
  <si>
    <t>№ 49</t>
  </si>
  <si>
    <t>Каша пуховая (гречневая на молоке с яйцами)</t>
  </si>
  <si>
    <t>259 (к)</t>
  </si>
  <si>
    <t>Масса протертой каши</t>
  </si>
  <si>
    <t>1/4 шт.</t>
  </si>
  <si>
    <r>
      <t>Соус молочный сладкий:</t>
    </r>
    <r>
      <rPr>
        <i/>
        <sz val="10"/>
        <color theme="1"/>
        <rFont val="Times New Roman"/>
        <family val="1"/>
        <charset val="204"/>
      </rPr>
      <t xml:space="preserve"> №351</t>
    </r>
  </si>
  <si>
    <t>Подготовленную гречневую крупу тщательно перемешивают с яйцами, высушивают на листе в жарочном шкафу при температуре 60-70 С. В горячее молоко добавляют сливочное масло, соль, всыпают подсушенную крупу, варят кашу, затем протирают и прогревают. При отпуске подают с соусом.</t>
  </si>
  <si>
    <t xml:space="preserve">Перед варкой пшено просеивают, промывают сначала теплой, а затем горячей водой. Подготовленную крупу варят в кипящей воде не более 10 минут, после чего лишнюю воду сливают, добавляют горячее молоко, соль, сахар и варят кашу до готовности. Отпускают кашу в горячем виде, поливая прокипяченным сливочным маслом. </t>
  </si>
  <si>
    <t>Пшено</t>
  </si>
  <si>
    <t>№ 50</t>
  </si>
  <si>
    <t xml:space="preserve">Перед варкой рис перебирают, просеивают, промывают сначала теплой, а затем горячей водой. Подготовленную крупу варят в кипящей воде 20-30 минут, после чего лишнюю воду сливают, добавляют горячее молоко, соль, сахар и варят кашу до готовности. Отпускают кашу в горячем виде, поливая прокипяченным сливочным маслом. </t>
  </si>
  <si>
    <t>№ 51</t>
  </si>
  <si>
    <t>Каша вязкая молочная (из пшена и крупы гречневой) с яблоками</t>
  </si>
  <si>
    <t>№ 52</t>
  </si>
  <si>
    <t>№ 53</t>
  </si>
  <si>
    <t>Масса каши</t>
  </si>
  <si>
    <t>Сироп:</t>
  </si>
  <si>
    <t>сахар</t>
  </si>
  <si>
    <t>вода</t>
  </si>
  <si>
    <t>Масса сиропа</t>
  </si>
  <si>
    <t>Яблоки свежие</t>
  </si>
  <si>
    <t>Масса припущеных яблок с сиропом</t>
  </si>
  <si>
    <t>Яблоки очищают от кожуры, удаляют семенное гнездо, нарезают мелкими кубиками. Из воды и сахара готовят сироп, в котором припускают подготовленные яблоки. На смеси молока и воды варят вязкую кашу. Введение крупы зависит от времени ее варки. В готовую кашу добавляют подготовленные яблоки с сиропом, масло сливочное, сметану, перемешивают и доводят до готовности.</t>
  </si>
  <si>
    <t>Салат из морской капусты с клюквой и растительным маслом</t>
  </si>
  <si>
    <t>№ 54</t>
  </si>
  <si>
    <t>Салат из свежих огурцов с зеленью и подсолнечным маслом</t>
  </si>
  <si>
    <t>40</t>
  </si>
  <si>
    <t>Огурцы свежие</t>
  </si>
  <si>
    <t>Укроп столовый свежий</t>
  </si>
  <si>
    <t>*Потери при холодной обработке-26%</t>
  </si>
  <si>
    <t>60</t>
  </si>
  <si>
    <t>№ 55</t>
  </si>
  <si>
    <t>Салат зеленый</t>
  </si>
  <si>
    <t>Помидоры</t>
  </si>
  <si>
    <t>Салат зеленый с помидорами с растительным маслом</t>
  </si>
  <si>
    <t>559 (з)</t>
  </si>
  <si>
    <t>№ 56</t>
  </si>
  <si>
    <t>Капуста морская мороженая</t>
  </si>
  <si>
    <t>*Масса отварной капусты (набухание -60%)</t>
  </si>
  <si>
    <r>
      <t xml:space="preserve">Капусту мороженую размораживают в воде при температуре 15-20 С и затем тщательно промывают. Подготовленную морскую капусту заливают холодной водой, доводят до кипения, варят на слабом огне 30-40 минут, после чего отвар сливают. Таким образом морскую капусту трижды отваривают по 30-40 минут и отвар сливают. 3-кратная варка морской капусты значительно улучшает ее вкус, цвет и запах. Отварную капусту маринуют или заливают холодной кипяченой водой и хранят в холодильном шкафу.
</t>
    </r>
    <r>
      <rPr>
        <u/>
        <sz val="11"/>
        <color theme="1"/>
        <rFont val="Times New Roman"/>
        <family val="1"/>
        <charset val="204"/>
      </rPr>
      <t xml:space="preserve">Маринование морской капусты: </t>
    </r>
    <r>
      <rPr>
        <sz val="11"/>
        <color theme="1"/>
        <rFont val="Times New Roman"/>
        <family val="1"/>
        <charset val="204"/>
      </rPr>
      <t xml:space="preserve">отварную морскую капусту шинкуют соломкой, заливают холодным маринадом и держат в нем 8-10 часов. Для приготовления маринада в горячую воду добавляют сахар, соль, гвоздику, лавровый лист, варят 10-15 минут. В полученный отвар добавить немного лимонной кислоты, охладить и залить капусту. При приготовлении салатов подготовленную капусту мелко шинкуют, заправляют растительным маслом, добавляют размороженые ягоды, аккуратно перемешивают, дают настояться.
</t>
    </r>
  </si>
  <si>
    <t>622 (з)</t>
  </si>
  <si>
    <t>Салат из белокачанной капусты с морковью</t>
  </si>
  <si>
    <t>Капуста белокачанная</t>
  </si>
  <si>
    <t>Масса прогретой капусты</t>
  </si>
  <si>
    <t>Лук зеленый</t>
  </si>
  <si>
    <t>Вода кипяченая</t>
  </si>
  <si>
    <t>№ 57</t>
  </si>
  <si>
    <t>14 (с)</t>
  </si>
  <si>
    <t>Салат зеленый с огурцом и растительным маслом</t>
  </si>
  <si>
    <t>Огурец свежий</t>
  </si>
  <si>
    <t xml:space="preserve">Сборник рецептур блюд и кулинарных изделий для предприятий общественного питания при общеобразовательных школах, 2004. </t>
  </si>
  <si>
    <t>№ 58</t>
  </si>
  <si>
    <t>Салат из свеклы и горошка зеленого консервированного с растительным  маслом</t>
  </si>
  <si>
    <t>*масса отварной очищенной свеклы</t>
  </si>
  <si>
    <t>20,0*</t>
  </si>
  <si>
    <t>30,0*</t>
  </si>
  <si>
    <t>Подготовленную свеклу отваривают, очищают и нарезают мелкой соломкой, добавляют нарезанный соломкой бланшированный лук, яблоки с удаленным семенным гнездом, прогретый зеленый горошек. При отпуске салат заправляют растительным маслом.</t>
  </si>
  <si>
    <t>№ 59</t>
  </si>
  <si>
    <t>Салат из свеклы с черносливом</t>
  </si>
  <si>
    <t>Чернослив</t>
  </si>
  <si>
    <t>4,4**</t>
  </si>
  <si>
    <t>6,6**</t>
  </si>
  <si>
    <t xml:space="preserve">*масса отварной очищенной свеклы;  ** масса набухшего чернослива без косточки </t>
  </si>
  <si>
    <t xml:space="preserve">Подготовленную свеклу отваривают, очищают и нарезают мелкой соломкой. Подготовленный чернослив заливают горячей водой и оставляют в ней до полного набухания, затем нарезают. Свеклу соединяют с черносливом, сахаром и растительным маслом и прогревают 3 минуты при температуре 85 С. </t>
  </si>
  <si>
    <t>Помидоры свежие</t>
  </si>
  <si>
    <t>Подготовленные свежие помидоры и очищенные огурцы нарезают тонкими ломтиками. Лук зеленый очищают, моют, мелко шинкуют. Нарезанные помидоры, огурцы и лук перемешивают, заправляют растительным маслом, солят.Нарезку ингредиентов салата производят не ранее чем за 30-40 минут до отпуска.</t>
  </si>
  <si>
    <t>Салат из свеклы и яблок с маслом растительным</t>
  </si>
  <si>
    <t>26,8*</t>
  </si>
  <si>
    <t>40,2*</t>
  </si>
  <si>
    <t>Подготовленную свеклу отваривают, очищают и нарезают мелкой соломкой. Добавляют яблоки с удаленным семенным гнездом, нарезазанные соломкой, припущенные с сахаром в течение 3 минут при температуре 85 С. При отпуске салат аккуратно перемешивают, заправляют растительным маслом.</t>
  </si>
  <si>
    <t>№ 62</t>
  </si>
  <si>
    <t>Салат из яблок с черносливом</t>
  </si>
  <si>
    <t xml:space="preserve">Перебранный и помытый чернослив заливают горячей водой и оставляют в ней до полного набухания и остывания. затем нарезают его соломкой.  У обработанных яблок удаляют семенное гнездо, нарезают соломкой и припускают в собственном соку с подготовленным черносливом и сахаром 3 минуты при температуре 85 С. </t>
  </si>
  <si>
    <t xml:space="preserve">* масса набухшего чернослива без косточки </t>
  </si>
  <si>
    <t>10,8*</t>
  </si>
  <si>
    <t>16,2*</t>
  </si>
  <si>
    <t>№ 60</t>
  </si>
  <si>
    <t>№ 63</t>
  </si>
  <si>
    <t xml:space="preserve">Салат перебирают, удаляют посторонние примеси, обрабатывают в соляном или уксусном растворе, тщательно промывают, нарезают. Свежие огурцы в обрабатывают в соляном или уксусном растворе, тщательно промывают, очищают от кожицы, нарезают кружочками, ломтиками или мелко шинкуют.Нарезанные огурцы аккуратно выкладывают на салат. Перед отпуском заправляют растительным маслом и солят.Нарезку ингредиентов салата производят не ранее чем за 30-40 минут до отпуска.  </t>
  </si>
  <si>
    <t>Салат перебирают, удаляют посторонние примеси, обрабатывают в соляном или уксусном растворе, тщательно промывают. У помидоров удаляют плодоножку,  обрабатывают в соляном или уксусном растворе, тщательно промывают. Перед нарезкой вырезают место крепления плодоножки. Обработанные и подготовленные овощи нарезают. Ломтики помидоров выкладывают на салат. Перед отпуском заправляют растительным маслом и солят.</t>
  </si>
  <si>
    <t>Салат зеленый с помидорами и сладким перцем с растительным  маслом</t>
  </si>
  <si>
    <t>Перец овощной сладкий</t>
  </si>
  <si>
    <t>22 (с)</t>
  </si>
  <si>
    <t>№ 64</t>
  </si>
  <si>
    <t>Салат из кукурузы</t>
  </si>
  <si>
    <t>Кукуруза консервированная</t>
  </si>
  <si>
    <t>* Масса прогретой кукурузы</t>
  </si>
  <si>
    <r>
      <t>Рекомендуется для старшей возрастной группы.</t>
    </r>
    <r>
      <rPr>
        <sz val="11"/>
        <color theme="1"/>
        <rFont val="Times New Roman"/>
        <family val="1"/>
        <charset val="204"/>
      </rPr>
      <t xml:space="preserve"> Консервированную кукурузу прогревают в собственном соку, затем отвар сливают, заправляют сахаром и растительным маслом.</t>
    </r>
  </si>
  <si>
    <t>№ 65</t>
  </si>
  <si>
    <t>564 (з)</t>
  </si>
  <si>
    <t>Горошек консервированный</t>
  </si>
  <si>
    <t>Салат из свежих огурцов, горошка консервированного с растительным маслом</t>
  </si>
  <si>
    <t>Петрушка листовая свежая</t>
  </si>
  <si>
    <t>Свежие огурцы обрабатывают в соляном или уксусном растворе, тщательно промывают. Подготовленные огурцы  очищают от кожицы, нарезают кружочками, ломтиками или мелко шинкуют. Зелень свежую перебирают, обрабатывают, удаляют основную часть стебля, мелко шинкуют. Нарезанные огурцы  смешивают с прогретым консервированным горошком, посыпают шинкованной зеленью,заправляют солью и растительным маслом.</t>
  </si>
  <si>
    <t>№ 66</t>
  </si>
  <si>
    <t>Винегрет овощной</t>
  </si>
  <si>
    <t>Огурцы консервированные</t>
  </si>
  <si>
    <t>* Масса отварных очищенных овощей; **масса бланшированного репчатого лука</t>
  </si>
  <si>
    <t>Свекла (до 1 января) 20%</t>
  </si>
  <si>
    <t>Свекла (с 1 января) 25%</t>
  </si>
  <si>
    <t>10*</t>
  </si>
  <si>
    <t>6*</t>
  </si>
  <si>
    <t>6**</t>
  </si>
  <si>
    <t>15*</t>
  </si>
  <si>
    <t>9*</t>
  </si>
  <si>
    <t>9**</t>
  </si>
  <si>
    <t>Отварные очищенные картофель, морковь, свеклу, очищенные соленые огурцы нарезают мелкими кубиками. Репчатый лук мелко шинкуют и бланшируют кипящей водой, откидывают на дуршлаг. Подготовленные овощи соединяют, добавляют растительное масло, перемешивают.</t>
  </si>
  <si>
    <t>№ 67</t>
  </si>
  <si>
    <t>Винегрет овощной с сельдью</t>
  </si>
  <si>
    <t>Сельдь соленая</t>
  </si>
  <si>
    <t>61 (к) III</t>
  </si>
  <si>
    <t>7*</t>
  </si>
  <si>
    <t>7**</t>
  </si>
  <si>
    <t>Салат из помидоров свежих с перцем сладким с растительным маслом</t>
  </si>
  <si>
    <t>562 (з)</t>
  </si>
  <si>
    <t>№ 68</t>
  </si>
  <si>
    <t>Перец сладкий</t>
  </si>
  <si>
    <r>
      <rPr>
        <i/>
        <sz val="11"/>
        <color theme="1"/>
        <rFont val="Times New Roman"/>
        <family val="1"/>
        <charset val="204"/>
      </rPr>
      <t xml:space="preserve">Рекомендуется для старшей возрастной группы. </t>
    </r>
    <r>
      <rPr>
        <sz val="11"/>
        <color theme="1"/>
        <rFont val="Times New Roman"/>
        <family val="1"/>
        <charset val="204"/>
      </rPr>
      <t xml:space="preserve"> Отварные очищенные картофель, морковь, свеклу, очищенные соленые огурцы нарезают мелкими кубиками. Репчатый лук мелко шинкуют и бланшируют кипящей водой, откидывают на дуршлаг. Подготовленные овощи соединяют, добавляют растительное масло, перемешивают. При отпуске добавляют филе соленой сельди, нарезанное тонкими ломтиками.</t>
    </r>
  </si>
  <si>
    <t>У помидоров удаляют плодоножку,  обрабатывают в соляном или уксусном растворе, тщательно промывают. Перед нарезкой вырезают место крепления плодоножки. Подготовленный и обработанный перец нарезают мелкой соломкой.Зелень свежую перебирают, обрабатывают, удаляют основную часть стебля, мелко шинкуют. Нарезанные овощи соединяют, заправляют растительным маслом.</t>
  </si>
  <si>
    <t>Дополнительные гарниры:</t>
  </si>
  <si>
    <t>выход</t>
  </si>
  <si>
    <t>брутто</t>
  </si>
  <si>
    <t>огурец консервированный</t>
  </si>
  <si>
    <t>горошек зеленый консервированный</t>
  </si>
  <si>
    <t>огурец свежий</t>
  </si>
  <si>
    <t>икра кабачковая</t>
  </si>
  <si>
    <t>икра из баклажанов</t>
  </si>
  <si>
    <t>№ 69</t>
  </si>
  <si>
    <t>У помидоров удаляют плодоножку,  обрабатывают в соляном или уксусном растворе, тщательно промывают. Перед нарезкой вырезают место крепления плодоножки. Зеленый лук перебирают, обрабатывают, мелко шинкуют. Овощи нарезают не более чем за 30-40 минут до отпуска. Нарезанные помидоры  соединяют с луком, солят, заправляют растительным маслом.</t>
  </si>
  <si>
    <t>№ 70</t>
  </si>
  <si>
    <t>Борщ с мясом</t>
  </si>
  <si>
    <t>Говядина б/к</t>
  </si>
  <si>
    <t>Масса отварной говядины</t>
  </si>
  <si>
    <t>Капуста свежая</t>
  </si>
  <si>
    <t>Зелень сухая</t>
  </si>
  <si>
    <t xml:space="preserve">Томатное пюре </t>
  </si>
  <si>
    <t>Бульон</t>
  </si>
  <si>
    <t>165</t>
  </si>
  <si>
    <t>Сборник рецептур блюд и кулинарных изделий для предприятий общественного питания, 1998</t>
  </si>
  <si>
    <t>Чеснок</t>
  </si>
  <si>
    <t>Фасоль консервированная</t>
  </si>
  <si>
    <t>№ 72</t>
  </si>
  <si>
    <t>Рассольник ленинградский с птицей</t>
  </si>
  <si>
    <t>Цыплята - бройлеры 1 категории потр.</t>
  </si>
  <si>
    <t>Крупа перловая</t>
  </si>
  <si>
    <r>
      <t xml:space="preserve">Масса отварного филе птицы без кожи </t>
    </r>
    <r>
      <rPr>
        <i/>
        <sz val="8"/>
        <color theme="1"/>
        <rFont val="Times New Roman"/>
        <family val="1"/>
        <charset val="204"/>
      </rPr>
      <t>(стр. 437(к))</t>
    </r>
  </si>
  <si>
    <t>Фрукты завтрак</t>
  </si>
  <si>
    <t>Апельсины</t>
  </si>
  <si>
    <t>№ 73</t>
  </si>
  <si>
    <t>Горох</t>
  </si>
  <si>
    <t>138 (к) I</t>
  </si>
  <si>
    <t>Суп гороховый с птицей</t>
  </si>
  <si>
    <t>138 (к) III</t>
  </si>
  <si>
    <t>Суп гороховый вегетарианский</t>
  </si>
  <si>
    <t>Зеленый горошек консервированный</t>
  </si>
  <si>
    <t>Укроп свежий</t>
  </si>
  <si>
    <t>Свежие огурцы обрабатывают, очищают от кожицы, нарезают кружочками, ломтиками или мелко шинкуют. Зелень свежую перебирают, обрабатывают, удаляют  часть стебля, мелко шинкуют. Нарезку ингредиентов салата производят не ранее чем за 30-40 минут до отпуска. Нарезанные огурцы и укроп перед отпуском смешивают, заправляют солью и растительным маслом.</t>
  </si>
  <si>
    <t xml:space="preserve">Салат перебирают, удаляют посторонние примеси, обрабатывают в соляном или уксусном растворе, тщательно промывают, нарезают. Свежие помидоры, с предварительно удаленными плодоножками обрабатывают в соляном или уксусном растворе, тщательно промывают. Перед нарезкой вырезают место крепления плодоножки.  Нарезают кружочками или дольками. Подготовленный и обработанный перец нарезают мелкой соломкой. На нарезанный салат аккуратно укладывают дольки помидоров и перец, посыпают мелко нашинкованным луком. Перед отпуском заправляют растительным маслом и солят.Нарезку ингредиентов салата производят не ранее чем за 30-40 минут до отпуска.  </t>
  </si>
  <si>
    <t>№ 74</t>
  </si>
  <si>
    <t>В кипящиую воду закладывают картофель, нарезанный крупными кубиками.На сливочном масле припускают шинкованный лук и  нарезанную мелкими кубиками морковь. Припущеные овощи и консервированный зеленый горошек закладывают в суп и варят до готовности. При отпуске посыпают зеленью.</t>
  </si>
  <si>
    <t>№ 148 (с)</t>
  </si>
  <si>
    <t>160</t>
  </si>
  <si>
    <t>Масса вареной лапши</t>
  </si>
  <si>
    <t>Бульон:</t>
  </si>
  <si>
    <t>морковь (до 1 января)  20%</t>
  </si>
  <si>
    <t>морковь (с 1 января)  25%</t>
  </si>
  <si>
    <t>лук репчатый</t>
  </si>
  <si>
    <t>цыплята - бройлеры 1 категории потр.</t>
  </si>
  <si>
    <t>Лапша домашняя  (подсушенная):</t>
  </si>
  <si>
    <t>мука пшеничная (на подпыл)</t>
  </si>
  <si>
    <t>яйца</t>
  </si>
  <si>
    <t>соль</t>
  </si>
  <si>
    <t>0,08 шт.</t>
  </si>
  <si>
    <t>0,1 шт.</t>
  </si>
  <si>
    <t>№ 75</t>
  </si>
  <si>
    <t>Суп рыбный с пшеном</t>
  </si>
  <si>
    <t>№ 76</t>
  </si>
  <si>
    <t>Консервы рыбные в собственном соку  (лосось)</t>
  </si>
  <si>
    <t>№ 77</t>
  </si>
  <si>
    <t>135 (к) II</t>
  </si>
  <si>
    <t xml:space="preserve">Суп картофельный с мясными фрикадельками </t>
  </si>
  <si>
    <t>170</t>
  </si>
  <si>
    <t>Картофель (с 1.03.) 40%</t>
  </si>
  <si>
    <t>Картофель (с 1.03) 40%</t>
  </si>
  <si>
    <t>Фрикадельки мясные № 114:</t>
  </si>
  <si>
    <t>0,04 шт.</t>
  </si>
  <si>
    <t>0,06 шт.</t>
  </si>
  <si>
    <t>№ 78</t>
  </si>
  <si>
    <t>140 (с)</t>
  </si>
  <si>
    <t xml:space="preserve">Суп с  макаронными изделиями с птицей </t>
  </si>
  <si>
    <t>№ 79</t>
  </si>
  <si>
    <t>Технологическая инструкция по производству кулинарной продукции для питания детей и подростков, 2009 г.</t>
  </si>
  <si>
    <t>590 (ТИ)</t>
  </si>
  <si>
    <t>Свекла (до 1 января)  20 %</t>
  </si>
  <si>
    <t>Свекла (с 1 января)  25 %</t>
  </si>
  <si>
    <t xml:space="preserve">Масса отварного мяса </t>
  </si>
  <si>
    <t>№ 80</t>
  </si>
  <si>
    <t>180/20</t>
  </si>
  <si>
    <t>150/10</t>
  </si>
  <si>
    <t>Рыба консервированная в масле (сайра) I к</t>
  </si>
  <si>
    <t>0,16 шт.</t>
  </si>
  <si>
    <t>0,2 шт.</t>
  </si>
  <si>
    <t>Морковь и картофель нарезают и обжаривают на масле сливочном. В кипящую воду закладывают обжаренные морковь и картофель, добавляют консервы, специи, и варят 5 минут. Затем добавляют предварительно прогретый зелёный горошек, пассированный репчатый лук. При отпуске в суп закладывают мелко рубленное варёное яйцо, прокипяченную сметану, мелко нашинкованную, предварительно обработанную зелень петрушки.</t>
  </si>
  <si>
    <t>№ 81</t>
  </si>
  <si>
    <t>Суп картофельный с птицей</t>
  </si>
  <si>
    <t>№ 133 (с)</t>
  </si>
  <si>
    <t>№ 82</t>
  </si>
  <si>
    <t xml:space="preserve">Суп картофельный с фасолью, с мясом </t>
  </si>
  <si>
    <t>139 (с)</t>
  </si>
  <si>
    <t>Пшено предварительно перебирают, промывают несколько раз меняя воду. В кипящую воду закладывают подготовленное пшено, нарезанный картофель, припущенные со сливочным маслом овощи. За 10-15 минут до окончания варки закладывают протертые рыбные консервы, соль, зелень. Доводят до готовности.</t>
  </si>
  <si>
    <t>№ 83</t>
  </si>
  <si>
    <t xml:space="preserve">Щи по-уральски с мясом </t>
  </si>
  <si>
    <t>Капуста квашеная</t>
  </si>
  <si>
    <t>№ 84</t>
  </si>
  <si>
    <t>Щи из свежей капусты с мясом</t>
  </si>
  <si>
    <t>119 (к) I</t>
  </si>
  <si>
    <t>Чеснок свежий</t>
  </si>
  <si>
    <t>Запеканка из печени с рисом</t>
  </si>
  <si>
    <t>№ 294</t>
  </si>
  <si>
    <t>Печень говяжья</t>
  </si>
  <si>
    <t>Яццо (на смазку)</t>
  </si>
  <si>
    <t>Масса готовой запеканки</t>
  </si>
  <si>
    <t>Масло сливочное (на полив)</t>
  </si>
  <si>
    <t>125</t>
  </si>
  <si>
    <t>42,5*</t>
  </si>
  <si>
    <t>54,7*</t>
  </si>
  <si>
    <t>* масса рассыпчатой каши</t>
  </si>
  <si>
    <t>0,05 шт.</t>
  </si>
  <si>
    <t>Печень промывают в холодной воде, снимают пленку, вырезают внутренние кровеносные сосуды. Подготовленную печень нарезают, пропускают через мясорубку. Из рисовой крупы варят рассыпчатую кашу на воде и охлаждают до 60-70 С. Очищенный и промытый репчатый лук мелко нарезают и припускают со сливочным маслом. Измельченную печень соединяют с рассыпчатой кашей, добавляют припущенный лук, яйца, соль, перемешивают. На смазанный противень выкладывают приготовленную массу, разравнивают, поверхность смазывают яйцом и запекают при температуре 220-250 С. При отпуске нарезают по 1 куску на порцию, поливают прокипяченым сливочным маслом.</t>
  </si>
  <si>
    <t>№ 85</t>
  </si>
  <si>
    <t>Рыба, запеченная с картофелем по-русски</t>
  </si>
  <si>
    <t>№ 86</t>
  </si>
  <si>
    <t>№ 319 (к) I</t>
  </si>
  <si>
    <t>Филе минтая</t>
  </si>
  <si>
    <t>Масса готовой рыбы</t>
  </si>
  <si>
    <t>* масса отварного очищенного картофеля</t>
  </si>
  <si>
    <t>Соус белый (для запекания рыбы):</t>
  </si>
  <si>
    <t>лук</t>
  </si>
  <si>
    <t>Филе минтая или трески</t>
  </si>
  <si>
    <r>
      <rPr>
        <u/>
        <sz val="11"/>
        <color theme="1"/>
        <rFont val="Times New Roman"/>
        <family val="1"/>
        <charset val="204"/>
      </rPr>
      <t>Приготовление соуса:</t>
    </r>
    <r>
      <rPr>
        <sz val="11"/>
        <color theme="1"/>
        <rFont val="Times New Roman"/>
        <family val="1"/>
        <charset val="204"/>
      </rPr>
      <t xml:space="preserve"> Муку пассеруют на сливочном масле до светло-кремового цвета. Пассерованную муку разводят водой, добавляют лук, солят, проваривают при слабом кипении, процеживают.Порционные куски рыбного филе, посыпанные солью кладут на смазанный маслом противень, сверху укладывают равным слоем порезанный на кружочки или ломтики очищенный отварной картофель, заливают приготовленным соусом, посыпают тертым сыром и запекают в жарочном шкафу при температуре 250 С-280 С до образования румяной корочки. </t>
    </r>
    <r>
      <rPr>
        <u/>
        <sz val="11"/>
        <color theme="1"/>
        <rFont val="Times New Roman"/>
        <family val="1"/>
        <charset val="204"/>
      </rPr>
      <t/>
    </r>
  </si>
  <si>
    <t>№ 87</t>
  </si>
  <si>
    <t xml:space="preserve">Филе рыбное запеченное (лосось) </t>
  </si>
  <si>
    <t>Кета потр.с/г</t>
  </si>
  <si>
    <t>Масса полуфабриката (филе с кожей)</t>
  </si>
  <si>
    <t>0,13 шт.</t>
  </si>
  <si>
    <t>0,18 шт.</t>
  </si>
  <si>
    <t>№ 88</t>
  </si>
  <si>
    <t>Шницель рыбный натуральный (треска)</t>
  </si>
  <si>
    <t xml:space="preserve">Филе трески </t>
  </si>
  <si>
    <t>Зелень петрушки свежей листовой</t>
  </si>
  <si>
    <t>55</t>
  </si>
  <si>
    <t>Масса готового шницеля</t>
  </si>
  <si>
    <t>№ 89</t>
  </si>
  <si>
    <t>Шницель рыбный натуральный (лосось)</t>
  </si>
  <si>
    <t>Кета потр. с/г</t>
  </si>
  <si>
    <t>Кету потрашеную с головой размораживают, разделывают на филе с кожей. Далее филе нарезают на куски, перемешивают с репчатым луком, предварительно обработанной мелко нарубленной  зеленью петрушки и дважды измельчают, добавляют молоко, яйца, соль, тщательно перемешивают. Формируют изделия овальной формы, панируют в сухарях, выкладывают на противень, смазанный растительным маслом и запекают в жарочном шкафу в течение 15-20 минут.</t>
  </si>
  <si>
    <t>Филе рыбы нарезают на куски, перемешивают с репчатым луком, предварительно обработанной, мелко нарубленной зеленью петрушки и дважды измельчают, добавляют молоко, яйца, соль, тщательно перемешивают. Формируют изделия овальной формы, панируют в сухарях, выкладывают на противень, смазанный растительным маслом и запекают в жарочном шкафу в течение 13-15 минут</t>
  </si>
  <si>
    <t>№ 90</t>
  </si>
  <si>
    <t xml:space="preserve">Филе рыбное запеченное (минтай) </t>
  </si>
  <si>
    <t>50</t>
  </si>
  <si>
    <r>
      <rPr>
        <u/>
        <sz val="11"/>
        <color theme="1"/>
        <rFont val="Times New Roman"/>
        <family val="1"/>
        <charset val="204"/>
      </rPr>
      <t>Приготовление соуса:</t>
    </r>
    <r>
      <rPr>
        <sz val="11"/>
        <color theme="1"/>
        <rFont val="Times New Roman"/>
        <family val="1"/>
        <charset val="204"/>
      </rPr>
      <t xml:space="preserve"> Муку пассеруют на сливочном масле до светло-кремового цвета. Пассерованную муку разводят водой, добавляют лук, солят, проваривают при слабом кипении, процеживают, охлаждают. Кету потрашеную с головой размораживают, разделывают на филе с кожей. На смазанный маслом противень выкладывают часть порционных  кусков филе лосося, посыпанных солью, заливают подготовленным соусом со взбитыми яйцами. Сверху укладывают вторую часть филе, заливают оставшимся соусом, посыпают сухарями и запекают в жарочном шкафу при температуре 250 С-280 С до образования румяной корочки. </t>
    </r>
    <r>
      <rPr>
        <u/>
        <sz val="11"/>
        <color theme="1"/>
        <rFont val="Times New Roman"/>
        <family val="1"/>
        <charset val="204"/>
      </rPr>
      <t/>
    </r>
  </si>
  <si>
    <r>
      <rPr>
        <u/>
        <sz val="11"/>
        <color theme="1"/>
        <rFont val="Times New Roman"/>
        <family val="1"/>
        <charset val="204"/>
      </rPr>
      <t>Приготовление соуса:</t>
    </r>
    <r>
      <rPr>
        <sz val="11"/>
        <color theme="1"/>
        <rFont val="Times New Roman"/>
        <family val="1"/>
        <charset val="204"/>
      </rPr>
      <t xml:space="preserve"> Муку пассеруют на сливочном масле до светло-кремового цвета. Пассерованную муку разводят водой, добавляют лук, солят, проваривают при слабом кипении, процеживают, охлаждают. На смазанный маслом противень выкладывают часть порционных  кусков филе минтая, посыпанных солью, заливают подготовленным соусом со взбитыми яйцами. Сверху укладывают вторую часть филе, заливают оставшимся соусом, посыпают сухарями и запекают в жарочном шкафу при температуре 250 С-280 С до образования румяной корочки. </t>
    </r>
    <r>
      <rPr>
        <u/>
        <sz val="11"/>
        <color theme="1"/>
        <rFont val="Times New Roman"/>
        <family val="1"/>
        <charset val="204"/>
      </rPr>
      <t/>
    </r>
  </si>
  <si>
    <t>0,15 шт.</t>
  </si>
  <si>
    <t>№ 91</t>
  </si>
  <si>
    <t>Тефтели рыбные с соусом</t>
  </si>
  <si>
    <t>Масса запеченных  тефтелей</t>
  </si>
  <si>
    <t>Хлеб пшеничный</t>
  </si>
  <si>
    <t>Соус сметанный №354:</t>
  </si>
  <si>
    <t xml:space="preserve">Просеянную муку подсушивают в жарочном шкафу, не допуская пригорания, до слегка кремового цвета. В подготовленную муку, охлажденную до 60-70 С вливают 1/4 часть горячей воды или отвара. В горячий белый соус кладут прокипяченую сметану, соль и кипятят 3-5 минут, процеживают и снова доводят до кипения. </t>
  </si>
  <si>
    <r>
      <t xml:space="preserve">Филе рыбы измельчают вместе с замоченным в молоке хлебом. Добавляют яйцо. Фарш хорошо перемешивают, формируют тефтели, панируют муке, выкладывают на противень, смазанный растительным маслом и запекают в жарочном шкафу 5-8 минут. Затем заливают приготовленным соусом, с добавлением 10% воды и тушат до готовности 10-15 минут.                                                                 </t>
    </r>
    <r>
      <rPr>
        <u/>
        <sz val="11"/>
        <color theme="1"/>
        <rFont val="Times New Roman"/>
        <family val="1"/>
        <charset val="204"/>
      </rPr>
      <t>Приготовление соуса:</t>
    </r>
    <r>
      <rPr>
        <sz val="11"/>
        <color theme="1"/>
        <rFont val="Times New Roman"/>
        <family val="1"/>
        <charset val="204"/>
      </rPr>
      <t xml:space="preserve"> Просеянную муку подсушивают в жарочном шкафу, не допуская пригорания, до слегка кремового цвета. В подготовленную муку, охлажденную до 60-70 С вливают 1/4 часть горячей воды или отвара. В горячий белый соус кладут прокипяченую сметану, соль и кипятят 3-5 минут, процеживают и снова доводят до кипения. </t>
    </r>
  </si>
  <si>
    <t>№ 92</t>
  </si>
  <si>
    <t>Филе трески, запеченное в омлете</t>
  </si>
  <si>
    <t>Филе трески</t>
  </si>
  <si>
    <t>Масса припущенной рыбы</t>
  </si>
  <si>
    <t>0,4 шт.</t>
  </si>
  <si>
    <t>Филе трески нарезают на порционные куски и припускают в небольшом количестве воды. Затем выкладывают на смазанный маслом противень, заливают омлетной смесью из яиц, муки и молока и запекают в жарочном шкафу.</t>
  </si>
  <si>
    <t>№ 93</t>
  </si>
  <si>
    <t>Филе минтая, запеченное в молочном соусе</t>
  </si>
  <si>
    <t>Соус молочный:</t>
  </si>
  <si>
    <t>0,11 шт.</t>
  </si>
  <si>
    <r>
      <t xml:space="preserve">Филе рыбы, нарезанное на порционные куски, припускают 5-7 минут. Затем выкладывают на смазанный маслом противень, посыпают мелкорубленным, сваренным вкрутую яйцом, заливают молочным соусом, посыпают тертым сыром и запекают до румяной корочки.                      </t>
    </r>
    <r>
      <rPr>
        <u/>
        <sz val="11"/>
        <color theme="1"/>
        <rFont val="Times New Roman"/>
        <family val="1"/>
        <charset val="204"/>
      </rPr>
      <t>Приготовление соуса</t>
    </r>
    <r>
      <rPr>
        <sz val="11"/>
        <color theme="1"/>
        <rFont val="Times New Roman"/>
        <family val="1"/>
        <charset val="204"/>
      </rPr>
      <t>:  Просеянную муку подсушивают в жарочном шкафу до слегка кремового цвета. Муку охлаждают, разводят горячим молоком или молоком с добавлением воды, соль, процеживают и варят 7-10 минут при слабом кипении. В процессе приготовления для улучшения вкуса и эластичности в соус добавляют яичные желтки.</t>
    </r>
  </si>
  <si>
    <t>№ 94</t>
  </si>
  <si>
    <t>Котлета рыбная (треска)</t>
  </si>
  <si>
    <t>Для приготовления котлетной массы филе рыбы дважды измельчают с размоченным в молоке хлебом. Добавляют яйцо, солят, тщательно перемешивают и выбивают.Из рыбной котлетной массы формируют котлеты, выкладывают на смазанный маслом противень и запекают в жарочном шкафу 12-15 минут до полной готовности.</t>
  </si>
  <si>
    <t>№ 95</t>
  </si>
  <si>
    <t>№ 276</t>
  </si>
  <si>
    <t>Жаркое по-домашнему (говядина)</t>
  </si>
  <si>
    <t xml:space="preserve">Говядина б/к </t>
  </si>
  <si>
    <t>масса отварного мяса</t>
  </si>
  <si>
    <t>масса готовых овощей</t>
  </si>
  <si>
    <t>Овощи нарезают дольками. Подготовленное мясо говядины отваривают крупным куском и нарезают на мелкие кусочки. Отварное мясо и овощи кладут в посуду слоями, добавляют масло сливочное, соль, бульон. Продукты должны быть только покрыты жидкостью), закрывают крышкой и тушат до готовности. За 5-10 минут до окончания тушения можно добавить лавровый лист. Отпускается вместе с бульоном.</t>
  </si>
  <si>
    <t>№ 96</t>
  </si>
  <si>
    <t>№ 278</t>
  </si>
  <si>
    <t>Масса отварного мяса</t>
  </si>
  <si>
    <t>Подготовленное мясо говядины отваривают крупным куском и нарезают на мелкие кусочки. Отварное мясо нарезают брусочками 3-4 см массой 5-8 г, заливают сметанным соусом, добавляют бульон (примерно десятую часть к массе мяса), соль и тушат 5-10 минут. Отпускается вместе с соусом, в котором тушился бефстроганов.</t>
  </si>
  <si>
    <t>№ 97</t>
  </si>
  <si>
    <t>Плов с птицей  (цыпляты)</t>
  </si>
  <si>
    <t>№ 304</t>
  </si>
  <si>
    <t>Крупа рисовя</t>
  </si>
  <si>
    <t>Масса готового риса с овощами</t>
  </si>
  <si>
    <t>Плов с мясом  (говядина)</t>
  </si>
  <si>
    <t xml:space="preserve">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Готовые тушки птицы охлаждают, отделяют мякоть от кожи и костей, нарезают. Нарезанную мякоть птицы кладут в посуду, добавляют мелко нашинкованные морковь и лук, заливают горячеим бульоном и дают закипеть (жидкость наливают из расчета нормы воды для приготовления рассыпчатой каши). Затем кладут промытый рис и доводят до кипения. после этого посуду с пловом ставят в жарочный шкаф на 30-40 минут. При массовом приготовлении рисовую кашу можно варить отдельно. При отпуске на рисовую каши кладут мясо птицы и поливают бульоном в котором оно тушилось. </t>
  </si>
  <si>
    <t>Масса тушеного мяса</t>
  </si>
  <si>
    <t>Вода или бульон</t>
  </si>
  <si>
    <t>Нарезанное кусочками примерно по 20 грамм мясо солят, слегка обжаривают, добавляют пассерованные лук и морковь. В мясо и овощи добавляют воду или бульон, доводят до кипенияю Всыпают промытый рис и варят до полуготовности. После того как рис впитает всю жидкость, посуду закрывают крышкой, помещают на противень с водой и ставят в жарочный шкаф на 25-30 минут. отпускают, равномерно распределяя мясо с овощами и рисом.</t>
  </si>
  <si>
    <t>№ 258</t>
  </si>
  <si>
    <t>№ 254</t>
  </si>
  <si>
    <t>№ 261</t>
  </si>
  <si>
    <t>№ 249</t>
  </si>
  <si>
    <t>№ 251</t>
  </si>
  <si>
    <t>№ 255</t>
  </si>
  <si>
    <t>№ 274</t>
  </si>
  <si>
    <t>Овощи нарезают кубиками, отваривают до полуготовности. На овощном отваре готовят соус белый или томатный. Мясо отваривают кусками, мелко нарезают, заливают горячей водой, добавляют картофель, нарезаный кубиками и варят до полуготовности картофеля. соединяют с предварительно отваренными овощами и соусом, тушат до готовности, в конце приготовления добавляют масло сливочное. Заправляют мелко нарубленной зеленью петрушки.</t>
  </si>
  <si>
    <t>Говядина тушеная с овощами и картофелем в соусе</t>
  </si>
  <si>
    <t>Говядина, тушенная с черносливом</t>
  </si>
  <si>
    <t>№ 441 (с)</t>
  </si>
  <si>
    <t>Масса соуса с луком и чернослива</t>
  </si>
  <si>
    <t>Чернослив б/к</t>
  </si>
  <si>
    <t>Мясо нарезают на кусочки, солят,слегка обжаривают, добавляют пассерованный лук, заливают водой или бульоном и тушат при слабом кипении около 1 часа.Затем кладут промытый нарезаный чернослив и тушат еще 20 минут.За 5 минут до окончания кладут лавровый лист.</t>
  </si>
  <si>
    <t>№ 291</t>
  </si>
  <si>
    <t>130</t>
  </si>
  <si>
    <t>Запеканка картофельная с мясом отварным</t>
  </si>
  <si>
    <t>Масса готового изделия</t>
  </si>
  <si>
    <t>Масса готового мяса</t>
  </si>
  <si>
    <t>Масса отваренного протертого картофеля</t>
  </si>
  <si>
    <t>Масса припущенного лука</t>
  </si>
  <si>
    <t>110*/107**</t>
  </si>
  <si>
    <t>* масса картофеля неттто, ** масса отварного картофеля</t>
  </si>
  <si>
    <t>136*/131**</t>
  </si>
  <si>
    <t>№ 279</t>
  </si>
  <si>
    <t xml:space="preserve">Суфле из отварного мяса с рисом с маслом </t>
  </si>
  <si>
    <t>масло сливочное (на полив)</t>
  </si>
  <si>
    <t>Масса готового суфле</t>
  </si>
  <si>
    <t>Масло сливочное (на смазку)</t>
  </si>
  <si>
    <t>18*</t>
  </si>
  <si>
    <t>Масса вязкой рисовой каши</t>
  </si>
  <si>
    <t>23*</t>
  </si>
  <si>
    <t>0,25 шт.</t>
  </si>
  <si>
    <t>85</t>
  </si>
  <si>
    <t>Отварное мясо и  вязкую рисовую кашу дважды пропускают через мясорубку, добавляют желтки, сливочное масло, перемешивают,ввыдят всбитые белки.Выкладывают в смазанные маслом противни или формы и варят на пару 25-30 минут. Отпускают суфле нарезанным на порционные куски с прокипяченным сливочным маслом.</t>
  </si>
  <si>
    <t>№ 342./273.</t>
  </si>
  <si>
    <t>Рагу из овощей с мясом отварным</t>
  </si>
  <si>
    <t>Лук</t>
  </si>
  <si>
    <t>Масса готовога овощного рагу</t>
  </si>
  <si>
    <t>масса белого соуса:</t>
  </si>
  <si>
    <t>Мясо варят куском не более 1,5 кг толщиной не более 8 см в течение 2-х счасов. За 30 минут до конца варки кладут крупно рарезанные морковь и лук. Соль добавляют в конце варки из расчета 5 г на 1 кг мяса. Готовность мяса проверяют поварской иглой. В сварившееся мясо она входит легко, при этом выделяется бесцветный сок. Отварное мясо нарезают на мелкие кусочки, заливают бульоном, доводят до кипения и хранят в этом бульоне при температуре 70 С в закрытой посуде. Оставшийся от варки мяса бульон  можно использовать для приготовления соуса. Нарезанный дольками или кубиками картофель слегка обжаривают, лук и перец пассеруют. Капусту цветную разбирают на чашечки отваривают.Картофель и овощи соединяют с соусом, тушат 10-15 минут. После этого добавляют сырые кабачки, очищенные от кожицы, вареную цветную капусту и продолжают тушить 15-20 минут. За 10-15 минут до готовности кладут консервированный зеленый горошек. При отпуске мясо отварное поливают прокипяченым маслом и гарнируют овощным рагу.</t>
  </si>
  <si>
    <t>№ 282</t>
  </si>
  <si>
    <t>№ 295</t>
  </si>
  <si>
    <t>Рулет мясной с луком и яйцом</t>
  </si>
  <si>
    <t>Котлетная масса</t>
  </si>
  <si>
    <t>Фарш:</t>
  </si>
  <si>
    <t>масса припущенного лука</t>
  </si>
  <si>
    <t>Петрушка свежая листовая</t>
  </si>
  <si>
    <t>Масса фарша</t>
  </si>
  <si>
    <t>Масло растительное (для смазывания противеня или форм)</t>
  </si>
  <si>
    <t>На смоченную водой полотняную салфетку раскладывают котлетную массу ровным слоем толщиной 1,5-2 см. На котлетную массу кладут подготовленный фарш. Для приготовления фарша лук мелко рубят, припускают со сливочным маслом до готовности, соединяют с измельченными вареными яйцами и предварительно обработанной мелко нарубленной зеленью петрушки. Затем края салфетки соединяют так, чтобы один край котлетной массы слегка находил на другой, и рулет скатывают с салфетки на смазанным маслом противень швом вниз. Поверхность рулета смазывают яйцом, посыпают сухарями, сбрызгивают маслом, прокалывают в нескольких местах и запекают 30-40 минут. Готовый рулет нарезают на порции.</t>
  </si>
  <si>
    <t>Капуста свежая белокачанная</t>
  </si>
  <si>
    <t>140</t>
  </si>
  <si>
    <t>Масса тушеных голубцов</t>
  </si>
  <si>
    <t>масса белого соуса</t>
  </si>
  <si>
    <t>Масса припущеного лука с маслом</t>
  </si>
  <si>
    <t>Соус сметанный № 354</t>
  </si>
  <si>
    <t>16*</t>
  </si>
  <si>
    <t>17*</t>
  </si>
  <si>
    <t>Пудинг из говядины</t>
  </si>
  <si>
    <t>№ 290</t>
  </si>
  <si>
    <t xml:space="preserve"> Молоко</t>
  </si>
  <si>
    <t>Масса готового пудинга</t>
  </si>
  <si>
    <t>*масса рассыпчатого риса</t>
  </si>
  <si>
    <t>0,19 шт</t>
  </si>
  <si>
    <t>Отварное мясо дважды пропускают через мясорубку, добавляют сливочное масло, молоко, желток яиц, соль. соединяют со взбитыми белками, осторожно перемешивают, выкладывают в формы и парят на пару или на водяной бане                               25-30 минут. Отпускают с прокипяченым сливочным маслом.</t>
  </si>
  <si>
    <t>Гуляш из говядины</t>
  </si>
  <si>
    <t>№ 277</t>
  </si>
  <si>
    <t>Масса соуса</t>
  </si>
  <si>
    <t>Овощной отвар или вода или бульон</t>
  </si>
  <si>
    <t>Отварное мясо нарезают кубиками, соединяют с припущенными овощами и бланщированным луком, заливают водой или бульоном или овощным отваром, добавляют соль и тушат 10-15 минут. На отваре, бульоне или воде готовят соус, которым заливают мясо и доводят до кипения. Отпускают с соусом, в котором тушилось мясо.</t>
  </si>
  <si>
    <t xml:space="preserve">Филе птицы, тушенное в соусе с овощами и картофелем </t>
  </si>
  <si>
    <t>№ 302</t>
  </si>
  <si>
    <t>вода или отвар или бульон</t>
  </si>
  <si>
    <t>№ 305</t>
  </si>
  <si>
    <t>Хлеб</t>
  </si>
  <si>
    <t xml:space="preserve">Мякоть птицы нарезают на куски и пропускают через мясорубку, соединяют с предварительно замоченным в молоке хлебом, кладут соль и хорошо перемешивают. Пропускают через мясорубку повторно. И выбивают. Готовую котлетную массу формуют, панируют в сухарях. Выкладывают на смазанный маслом противень и запекают до готовности в жарочном шкафу. </t>
  </si>
  <si>
    <t xml:space="preserve">Биточки рубленые из птицы (цыплята) </t>
  </si>
  <si>
    <t>сыр</t>
  </si>
  <si>
    <t>№ 309</t>
  </si>
  <si>
    <t>Зраза куриная с омлетом и овощами</t>
  </si>
  <si>
    <t>Масса котлетной массы</t>
  </si>
  <si>
    <t>яйцо</t>
  </si>
  <si>
    <t>кабачки</t>
  </si>
  <si>
    <t>Масса готовых зраз</t>
  </si>
  <si>
    <t>5,1**</t>
  </si>
  <si>
    <t>34*</t>
  </si>
  <si>
    <t>* мякоть без кожи и жира, ** масса припущенных овощей</t>
  </si>
  <si>
    <t>46*</t>
  </si>
  <si>
    <t>4,6**</t>
  </si>
  <si>
    <t>6,2**</t>
  </si>
  <si>
    <t>Из мякоти кур готовят котлетную массу. Очищенную морковь и кабачки мелко шинкуют, припускают с маслом до готовности, протирают через сито, выкладывают на сковороду, смазанную маслом и заливают омлетной массой.К обработанным яйцам добавляют молоко или воду. Смесь тщательно размешивают, выливают на смазанный маслом противень слоем не более 2,5 см и запекают в жарочном шкафу до готовности. Из котлетной массы формируют кружки толщиной в 1 см, на середину которых кладут приготовленный омлет с овощами, нарезанный мелкми ломтиками, после чего края кружков соединяют, придавая изделию овальную форму и варят на пару. При отпуске поливают прокипяченным сливочным маслом.</t>
  </si>
  <si>
    <t>№ 98</t>
  </si>
  <si>
    <t xml:space="preserve"> Суфле куриное</t>
  </si>
  <si>
    <t>№ 310</t>
  </si>
  <si>
    <t>118/87*</t>
  </si>
  <si>
    <t>* чистая мякоть, ** вареная мякоть без кожи</t>
  </si>
  <si>
    <t>38**</t>
  </si>
  <si>
    <t>Соус молочный густой для фарширования № 353:</t>
  </si>
  <si>
    <t>молоко</t>
  </si>
  <si>
    <t xml:space="preserve">масло сливочное </t>
  </si>
  <si>
    <t xml:space="preserve">мука пшеничная </t>
  </si>
  <si>
    <t>148/108*</t>
  </si>
  <si>
    <t>48**</t>
  </si>
  <si>
    <t>0,3 шт.</t>
  </si>
  <si>
    <r>
      <rPr>
        <i/>
        <u/>
        <sz val="11"/>
        <color theme="1"/>
        <rFont val="Times New Roman"/>
        <family val="1"/>
        <charset val="204"/>
      </rPr>
      <t>Приготовление молочного густого соуса для фарширования</t>
    </r>
    <r>
      <rPr>
        <i/>
        <sz val="11"/>
        <color theme="1"/>
        <rFont val="Times New Roman"/>
        <family val="1"/>
        <charset val="204"/>
      </rPr>
      <t xml:space="preserve">: </t>
    </r>
    <r>
      <rPr>
        <sz val="11"/>
        <color theme="1"/>
        <rFont val="Times New Roman"/>
        <family val="1"/>
        <charset val="204"/>
      </rPr>
      <t>просеянную муку подсушивают в жарочном шкафу, не допуская пригорания. Муку охлаждают и разводят горячим молоком или молоком с добавлением воды, вымешивают до образования однородной массы и варят 7-10 минут при слабом кипении. Затем кладут соль, процежиывают и доводят до кипения.                                                     Мякоть отварных кур без кожи пропускают через мясорубку с частой решеткой, в массу вводят молочный соус для фарширования, желтки яиц, затем взбивают и вводят белки, взбитые в густую пену. Слегка вымешивают снизу вверх и раскладывают в формы, смазанные маслом. варят на пару. При отпуске поливают прокипяченным сливочным маслом.</t>
    </r>
  </si>
  <si>
    <t>№ 100</t>
  </si>
  <si>
    <t>№ 101</t>
  </si>
  <si>
    <t>№ 102</t>
  </si>
  <si>
    <t>№ 103</t>
  </si>
  <si>
    <t>№ 104</t>
  </si>
  <si>
    <t>№ 105</t>
  </si>
  <si>
    <t>№ 106</t>
  </si>
  <si>
    <t>№ 108</t>
  </si>
  <si>
    <t>№ 109</t>
  </si>
  <si>
    <t>№ 110</t>
  </si>
  <si>
    <t>№ 112</t>
  </si>
  <si>
    <t>Булочка ванильная</t>
  </si>
  <si>
    <t>№ 767 (с)</t>
  </si>
  <si>
    <t>№ 206</t>
  </si>
  <si>
    <t>Масса отварных макарон</t>
  </si>
  <si>
    <t xml:space="preserve">Макаронные изделия отварные с маслом и тертым сыром </t>
  </si>
  <si>
    <t xml:space="preserve">Макаронные изделия варят в большом количестве кипящей подсоленой воды (на 1 кг макаронных изделий берут 6 литров воды , 30 грамм соли). Макароны варят 20-30 мин., лапшу-20-25 мин., вермишель - 10-12 мин.  Сваренные макаронные изделия откидывают и перемешивают с растопленным сливочным маслом (1/3-1/2 часть от указанного в рецептуре), чтобы они не склеивались. Остальной частью прокипяченого масла и тертым сыром заправляют непосредственно перед подачей. Макаронные изделия подаются горячими. </t>
  </si>
  <si>
    <t>Мука пшеничная в/с</t>
  </si>
  <si>
    <t>Мука пшеничная в/с (на подпыл)</t>
  </si>
  <si>
    <t>Яйцо (для смазки)</t>
  </si>
  <si>
    <t>Итого сырья</t>
  </si>
  <si>
    <t>0,025 шт.</t>
  </si>
  <si>
    <t>Дрожжи сухие</t>
  </si>
  <si>
    <t>0,07 шт.</t>
  </si>
  <si>
    <t>№ 769  (с)</t>
  </si>
  <si>
    <t>Сахар-песок</t>
  </si>
  <si>
    <t>Сахар-песок (для отделки)</t>
  </si>
  <si>
    <t>0,03 шт.</t>
  </si>
  <si>
    <t>№ 770  (с)</t>
  </si>
  <si>
    <t>Булочка "Домашняя"</t>
  </si>
  <si>
    <t>Булочка "Дорожная"</t>
  </si>
  <si>
    <t>среднее значение</t>
  </si>
  <si>
    <t>Яблоки (с кожицей без семенного гнезда)</t>
  </si>
  <si>
    <t>Масло сливочное (для смазки)</t>
  </si>
  <si>
    <t>Апельсины (очищенные)</t>
  </si>
  <si>
    <t>№ 741</t>
  </si>
  <si>
    <t>Повидло или джем</t>
  </si>
  <si>
    <t>Масло растительное (для смазывания листов)</t>
  </si>
  <si>
    <t>Масса полуфабриката :</t>
  </si>
  <si>
    <t>Ватрушка с джемом</t>
  </si>
  <si>
    <t>Просеянную муку подсушивают в жарочном шкафу, не допуская пригорания, до слегка кремового цвета. Муку охлаждают и разводят горячим молоком или молоком и водой. Вымешивают до однородной массы и варят 7-10 минут при слабом кипении. Затем кладут сахар и соль и доводят до кипения.</t>
  </si>
  <si>
    <t>Груши (с кожицей без семенного гнезда)</t>
  </si>
  <si>
    <t>Нарезанные дольками или кубиками картофель, морковь, и лук репчатый припускают. Цветную капусту разбирают на кочешки и варят. Затем картофель и овощи соединяют со сметанным соусом и тушат 10-15 минут. После этого добавляют нарезанные кабачки, очищенные от кожицы и семян, вареную капусту и продолжают тушить 15-20 минут. За 10-15 минут до готовности кладут горошек зеленый консервированный. При отпуске посыпают предварительно подготовленной мелкошинкованной зеленью петрушки.</t>
  </si>
  <si>
    <t>Пирожки печеные с яблоком</t>
  </si>
  <si>
    <t>№ 738</t>
  </si>
  <si>
    <t>Фарш яблочный:</t>
  </si>
  <si>
    <t>яблоки</t>
  </si>
  <si>
    <t>Мандарины (очищенные)</t>
  </si>
  <si>
    <t>Булочка "Розовая"</t>
  </si>
  <si>
    <t>№ 776  (с)</t>
  </si>
  <si>
    <t>0,02 шт.</t>
  </si>
  <si>
    <t>свекла (до 1 января) 20%</t>
  </si>
  <si>
    <t>свекла (с 1 января) 25%</t>
  </si>
  <si>
    <t>* масса свеклы отварной  протертой</t>
  </si>
  <si>
    <t>2,8*</t>
  </si>
  <si>
    <t>4*</t>
  </si>
  <si>
    <t>№ 403 (к)  I I I</t>
  </si>
  <si>
    <t>Фасоль овощная замороженная</t>
  </si>
  <si>
    <t>Морковь очищают, нарезают кубиками или дольками. Цветную капусту и фасоль перед варкой не размораживаю. Овощи опускают в кипящую подсоленную воду, варят до готовности. При отпуске поливают растопленным сливочным маслом.</t>
  </si>
  <si>
    <t>Булочка "Творожная"</t>
  </si>
  <si>
    <t>№ 786  (с)</t>
  </si>
  <si>
    <t xml:space="preserve">Яйцо </t>
  </si>
  <si>
    <t>0,14 шт.</t>
  </si>
  <si>
    <t>Булочка "Алтайская"</t>
  </si>
  <si>
    <t>№ 777  (с)</t>
  </si>
  <si>
    <t>* масса моркови отварной  протертой</t>
  </si>
  <si>
    <t>Тесто приготавливают опарным способом с добавлением отварной протертой моркови: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 т в теплое помещение на 2,5-3 часа для брожжения. Когда опара увеличится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растопленное сливочное масло и протертую отварнуюморковь. Дежу закрывают крышкой и оставляют на 2-2,5 часа для брожжения. За время брожжения тесто обминают 2-3 раза.  Из готового теста формируют шарики и оставляют для расстойки на 40-50 минут. Перед выпечкой поверхность изделий смазывают яйцом. Выпекают при температуре 230-240 С в течение 10-12 минут.</t>
  </si>
  <si>
    <t>соус № 351:</t>
  </si>
  <si>
    <t>ванилин</t>
  </si>
  <si>
    <t>Тесто дрожжевое № 736:</t>
  </si>
  <si>
    <t>Фарш № 763:</t>
  </si>
  <si>
    <t>крупа рисовая</t>
  </si>
  <si>
    <t>масса вареного риса</t>
  </si>
  <si>
    <t>петрушка листовая свежая</t>
  </si>
  <si>
    <t xml:space="preserve">Пирожок печеный из теста дрожжевого с рисом и яйцом </t>
  </si>
  <si>
    <t>Бананы (очищенные)</t>
  </si>
  <si>
    <t>150 г</t>
  </si>
  <si>
    <t>170 г</t>
  </si>
  <si>
    <t>180 г</t>
  </si>
  <si>
    <t>томаты  консервированные в с/с</t>
  </si>
  <si>
    <t>100 г</t>
  </si>
  <si>
    <t>110 г</t>
  </si>
  <si>
    <t>120 г</t>
  </si>
  <si>
    <t>Бефстроганов из  отварного мяса</t>
  </si>
  <si>
    <t>Пирожок печеный из теста дрожжевого с  картофелем и луком</t>
  </si>
  <si>
    <t>Фарш № 757:</t>
  </si>
  <si>
    <t>масло растительное</t>
  </si>
  <si>
    <t>картофель (с 1.09. по 31.10) 25%</t>
  </si>
  <si>
    <t>картофель (с 1.11. по 31.12) 30%</t>
  </si>
  <si>
    <t>картофель (с 1.01. по 28-29.02) 35%</t>
  </si>
  <si>
    <t>картофель (с 1.03.) 40%</t>
  </si>
  <si>
    <t>21*</t>
  </si>
  <si>
    <t>* масса овощей после тепловой обработки</t>
  </si>
  <si>
    <t>2,6*</t>
  </si>
  <si>
    <t>3*</t>
  </si>
  <si>
    <t>№ 37</t>
  </si>
  <si>
    <t xml:space="preserve">Соус молочный с луком </t>
  </si>
  <si>
    <t>595 (с) (II)</t>
  </si>
  <si>
    <t>Пассерованную на масле муку разводят горячей смесью молока и воды и варят    7-10 минут при слабом кипении. Затем кладут сахар, соль, процеживают и доводят до кипения.. Лук пассеруют, соединяют с готовым молочным соусом,, варят 7-10 минут. Соус процеживают, протирая при этом лук, доводят до кипения.</t>
  </si>
  <si>
    <t>Лимонную кислоту растворяют в кипяченой воде. Капусту и подготовленную морковь мелко шинкуют соломкой, добавляют соль (10 г на 1 кг)  и нагревают при неприрывном помешивании не менее 2 минут при температуре 95-100 С. Не следует перегревать капусту, так как она будет мягкой. Прогретую капусту с морковью охлаждают, смешивают с нашинкованным зеленым луком, добавляют сахар, растительное масло и перемешивают.</t>
  </si>
  <si>
    <t>№ 281</t>
  </si>
  <si>
    <t>В подготовленную котлетную массу добавляют масло, формируют котлеты овально-приплюснутой формы, кладут на противень, смазанный маслом. В середине котлеты делают углубление, заполняют густым молочным соусом, посыпают тертым сыром, сбрызгивают растительным маслом и запекают 15-20 минут при температуре 180-200 С. при отпуске поливают прокипяченым сливочным маслом.</t>
  </si>
  <si>
    <t>Масса запеченной котлеты</t>
  </si>
  <si>
    <t>Соус густой молочный для фарширования:</t>
  </si>
  <si>
    <t>Булочка "Веснушка"</t>
  </si>
  <si>
    <t>№ 773  (с)</t>
  </si>
  <si>
    <t>Тесто приготавливают опарным способом: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 т в теплое помещение на 2,5-3 часа для брожжения. Когда опара увеличится в 2-2,5 раза и начнет опадать, к ней добавляют остальную жидкость с растворенными солью и сахаром, затем все перемешивают, всыпают оставшуюся муку и замешивают тесто. Перед окончанием замеса добавляют растопленное сливочное масло и подготовленный изюм. Дежу закрывают крышкой и оставляют на 2-2,5 часа для брожжения. За время брожжения тесто обминают 2-3 раза.  Из готового теста формируют шарики и оставляют для расстойки на 40-50 минут. Перед выпечкой поверхность изделий смазывают яйцом. Выпекают при температуре 230-240 С в течение 10-12 минут.</t>
  </si>
  <si>
    <t>0,04 шт</t>
  </si>
  <si>
    <t>0,03 шт</t>
  </si>
  <si>
    <t>Булочка "Янтарная"</t>
  </si>
  <si>
    <t>№ 782  (с)</t>
  </si>
  <si>
    <t>в том числе на заварку</t>
  </si>
  <si>
    <t>* масса моркови  отварной  протертой</t>
  </si>
  <si>
    <t>5,5*</t>
  </si>
  <si>
    <t>7,7*</t>
  </si>
  <si>
    <t>Мука пшеничная в/с,</t>
  </si>
  <si>
    <t>Масло растительное для смазки формы</t>
  </si>
  <si>
    <t>90 г</t>
  </si>
  <si>
    <t>№ 747</t>
  </si>
  <si>
    <t>Сосиска, запеченная в тесте</t>
  </si>
  <si>
    <t>Сосиски молочные</t>
  </si>
  <si>
    <t xml:space="preserve">Масло растительное </t>
  </si>
  <si>
    <t>Дрожжевое тесто готовят безопарным способом:                            В дежу загружают протертую вареную морковь и протертый творог. Приливая горячую воду температурой 70-100 С (40-50% от рецептурного количества, доводят температуру смеси до 35-40 С, добавляют сахар (15-20% от рецептурного количества), подготовленные дрожжи и заварку муки. Для приготовления заварки муку (1% рецептурного количества) заливают трехкратным количеством горячей воды (95-100 С), перемешивают и охлаждают до 35-40 С.                                         Смесь перемешивают и выдерживают при температуре 35-40 С до увеличения объема в 1,5-2 раза в течение 30-40 минут. В подготовленную смесь добавляют оставшиеся по рецептуре воду (35-40 С0, сахар, соль, ванилин, яйца, муку и тщательно перемешивают в течение 7-8 минут. Затем вводят растительное масло и замешивают до однородной консистенции и легкого теста отделения от стенок дежи. Тесто ставят для брожжения на 1,5-2 часа при температуре 35-40 С. Первую обминку производят через 50-60 минут. В процессе брожжения тесто обминают два раза.                               Из теста формируют жгутики массой 58 г и 81 г, соответственно, придают им форму улиток, укладывают на смазанные маслом листы и дают расстояться в течение 30-35 минут. Поверхность заготовок смазывают яичной счазкой.                                              Выпекают при температуре 200-220 С в течение 10-12 минут.</t>
  </si>
  <si>
    <t>0</t>
  </si>
  <si>
    <t>257 (к) I</t>
  </si>
  <si>
    <t>Жидкость: (по 1 колонке)</t>
  </si>
  <si>
    <t>Вода (0%)</t>
  </si>
  <si>
    <t>Молоко (100%)</t>
  </si>
  <si>
    <t>Мясо варят, пропускают через мясорубку, добавляют припущенный лук. Протертый картофель делят на две равные части. Одну часть кладут на смазанный маслом и посыпанный сухарями противень, разравнивают, кладут измельченное отварное мясо с луком, закрывают оставшейся частью картофеля. Поверхность разравнивают, изделие посыпают сухарями, сбрызгивают маслом и запекают. При отпуске нарезают одним куском на порцию, поливают прокипяченным маслом</t>
  </si>
  <si>
    <r>
      <rPr>
        <i/>
        <u/>
        <sz val="11"/>
        <color theme="1"/>
        <rFont val="Times New Roman"/>
        <family val="1"/>
        <charset val="204"/>
      </rPr>
      <t xml:space="preserve">Лапша домашняя: </t>
    </r>
    <r>
      <rPr>
        <sz val="11"/>
        <color theme="1"/>
        <rFont val="Times New Roman"/>
        <family val="1"/>
        <charset val="204"/>
      </rPr>
      <t xml:space="preserve">   в холодную воду вводят сырые яйца, соль, перемешивают, добавляют пшеничную муку 1 сортаи замешивают крутое тесто. тесто выдерживают 20-30 минут для того, чтобы оно лучше раскатывалось.куски готового теста кладут на стол, посыпанный мукой, и раскатывают в пласт толщиной 1-1,5 мм. Пересыпанные мукой пласты складывают один на другой, нарезают их на полоски шириной 35-45 мм, которые в свою очередь, режут поперек полосками шириной 3-4 мм или соломкой. Нарезанную лапшу раскладывают слоем не более 10 мм  и подсушивают в течение 2-3 часов.                                                               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За 30-40 минут до готовности добавляют подпеченную морковь и  лук. Это улучшает вкус и цвет бульона. Отваренные тушки птицы вынимают, бульон процеживают, доводят до кипения. В кипящий бульон кладут припущенную со сливочным маслом морковь, лук и варят с момента закипания 5-8 минут, после чего добавляют подготовленную домашнюю лапшу, соль и варят до готовности. Перед отпуском добавляют мелкошинкованную предварительно обработанную свежую зелень.</t>
    </r>
  </si>
  <si>
    <t xml:space="preserve">Суп-лапша домашняя </t>
  </si>
  <si>
    <t>23/18,2</t>
  </si>
  <si>
    <t>25/18,2</t>
  </si>
  <si>
    <t>27/22.</t>
  </si>
  <si>
    <t>29/22.</t>
  </si>
  <si>
    <t>79/77*</t>
  </si>
  <si>
    <t>23/18,4</t>
  </si>
  <si>
    <t>24,5/18,4</t>
  </si>
  <si>
    <t xml:space="preserve">Подготовленные тушки птицы варят до готовности, охлаждают, отделяют мякоть от костей и кожи. Бульон используют для приготовления соуса. Нарезают на порционные кусочки, складывают в глубокую посуду, добавляют соус, подготовленные овощи, доводят до кипения.Далее тушат под закрытой крышкой 15-20 минут при слабом кипении.          На смазанный маслом противень выкладывают нарезанный дольками картофель и запекают 10-15 минут. Морковь и мелкошинкованный лук припускают, соединяют с тушеным филе птицы и подготовленным картофелем и доводят до готовности 15-20 минут. За 5-10 минут до окончания приготовления добавляют припущенный консервированный зеленый горошек.  </t>
  </si>
  <si>
    <t>262 (к) I</t>
  </si>
  <si>
    <t>Каша жидкая на молоке (рисовая)</t>
  </si>
  <si>
    <t>Каша жидкая на молоке (пшенная)</t>
  </si>
  <si>
    <t>Жидкие  каши готовят  молоке и молоке с добавлением воды. Подготовленную крупу всыпают в кипящию жидкость, добавляют соль, сахар и варят, периодически помешивая, пока каша не загустеет. Отпускают жидкие каши в горячем виде, поливая прокипяченным сливочным маслом. В готовой вязкой каше зерна крупы должны быть полностью набухшие и хорошо разварены.</t>
  </si>
  <si>
    <t xml:space="preserve">Перед приготовлением крупу манную не промывают. Манная крупа при температуре 90-95 С почти полностью набухает и быстро растворяется, поэтому ее следует всыпать в горячую жидкость при неприрывном помешивании и варить 20 минут. Отпускают жидкие  каши в горячем виде, поливая прокипяченным сливочным маслом. </t>
  </si>
  <si>
    <t>Каша жидкая на молоке (из хлопьев овсяных)</t>
  </si>
  <si>
    <t xml:space="preserve">Жидкие каши готовят на молоке и молоке с добавлением воды. Перед приготовлением хлопья не промывают. Хлопья заливают горячей жидкостью добавляют соль, сахар, доводят до кипения и варят при медленном нагреве 5-10 минут, периодически помешивая. Отпускаютжидкие каши в горячем виде, поливая прокипяченным сливочным маслом. </t>
  </si>
  <si>
    <t>Суп рыбный по -  шведски  (консервы сайра)</t>
  </si>
  <si>
    <t xml:space="preserve">Борщ сибирский </t>
  </si>
  <si>
    <t xml:space="preserve">Подготовленный крупнокусковой полуфабрикат говядины варят 2-3 часа при слабом кипении. В процессе варки добавляют нарезанные крупными кусками, подпеченые без масла лук и морковь. Это улучшает вкус и цвет бульона. Приготовленное мясо извлекают, бульон процеживают. Отварное мясо нарезают на кусочки 10/15 гр. и хранят в бульоне на мормите или плите. Отварное мясо кладут в каждую тарелку при отпуске.   Свеклу подготавливают следующим образом: нарезают соломкой, тушат в закрытой посуде с добавлением томатного пюре, масла и небольшого количества воды (15-20% к массе свеклы).  Свежую капусту шинкуют, морковь измельчают на овощерезке, лук репчатый шинкуют и припускают. В кипящий процеженный бульон закладывают свежую капусту, доводят до кипения. Затем добавляют нарезанный брусочками  картофель, варят 10-15 минут. Очищенныей, нарезаный картофель закладывают в кипящий бульон до закладки свеклы, в противном случае он долго не разварится. Далее, закладывают припущенные овощи, тушеную с томатным пюре свеклу, и варят до готовности. За 5 минут до окончания варки добавляют соль и сушеную зелень. </t>
  </si>
  <si>
    <t xml:space="preserve">Свекольник  </t>
  </si>
  <si>
    <t>Подготовленный крупнокусковой полуфабрикат говядины варят 2-3 часа при слабом кипении. В процессе варки добавляют нарезанные крупными кусками, подпеченые без масла лук и морковь. Это улучшает вкус и цвет бульона. Приготовленное мясо извлекают, бульон процеживают. Отварное мясо нарезают на кусочки 10/15 гр. и хранят в бульоне на мормите или плите. Отварное мясо кладут в каждую тарелку при отпуске. Морковь, репчатый лук мелко шинкуют, припускают в небольшом количестве воды с добавлением сливочного масла. Свеклу мелко нарезают, тушат в небольшом количестве воды с добавлением томатной пасты. В кипящий процеженный бульон кладут нарезанный картофель, варят 10-15 минут. Добавляют тушеную свеклу, припущенные овощи, соль, сахар и варят до готовности. Готовый суп заправляют сметаной и доводят до кипения.</t>
  </si>
  <si>
    <t>Укроп свежий столовый</t>
  </si>
  <si>
    <t xml:space="preserve">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За 30-40 минут до готовности добавляют подпеченную морковь и  лук. Это улучшает вкус и цвет бульона. Отваренные тушки птицы вынимают, бульон процеживают. Мякоть птицы отделяют от костей и кожи, нарезают на кусочки 10/15 гр. и хранят в бульоне на мормите или плите. Отварную мякоть птицы кладут в каждую тарелку при отпуске.    Овощи нарезают в соответствии с видом используемых макаронных изделий брусочками или кубиками. Лук мелко шинкуют. Лук и морковь пассеруют. В кипящий бульон кладут картофель, пассерованные овощи и варят до готовности. Лапшу кладут одновременно с картофелем, вермишель и фигурные изделия за 10 минут до готовности супа. Добавляют сухую зелень.                                                                                                                                                                                                                                                                                                                                                     </t>
  </si>
  <si>
    <t>Горох перебирают, моют, кладут в холодную воду (2-3 л на  1 кг)  на 3-4 часа. Затем варят в той же воде без соли призакрытой крышке до размягчения.  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За 30-40 минут до готовности добавляют подпеченную морковь и  лук. Это улучшает вкус и цвет бульона. Отваренные тушки птицы вынимают, бульон процеживают. Мякоть птицы отделяют от костей и кожи, нарезают на кусочки 10/15 гр. и хранят в бульоне на мормите или плите. Отварную мякоть птицы кладут в каждую тарелку при отпуске. В кипящий процеженный бульон кладут подготовленный горох, доводят до кипения. Затем закладывают картофель, нарезанный крупными кубиками, вводят пассерованные шинкованный лук и морковь, нарезанную мелкими кубиками и варят до готовности.</t>
  </si>
  <si>
    <t>Перловую крупу перебирают, моют несколько раз, меняя воду. Закладывают в кипящую воду, варят до полуготовности. Отвар сливают, крупу промывают.            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За 30-40 минут до готовности добавляют подпеченную морковь и  лук. Это улучшает вкус и цвет бульона. Отваренные тушки птицы вынимают, бульон процеживают. Мякоть птицы отделяют от костей и кожи, нарезают на кусочки 10/15 гр. и хранят в бульоне на мормите или плите. Отварную мякоть птицы кладут в каждую тарелку при отпуске. В кипящий процеженный бульон кладут подготовленную крупу, доводят до кипения, закладывают картофель, нарезанный брусочками, а через 5-10 минут вводят припущенные овощи и припущенные огурцы. За 5-10 минут добавляют соль.</t>
  </si>
  <si>
    <t xml:space="preserve">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За 30-40 минут до готовности добавляют подпеченную морковь и  лук. Это улучшает вкус и цвет бульона. Отваренные тушки птицы вынимают, бульон процеживают. Мякоть птицы отделяют от костей и кожи, нарезают на кусочки 10/15 гр. и хранят в бульоне на мормите или плите. Отварную мякоть птицы кладут в каждую тарелку при отпуске.  В кипящий бульон кладут картофель, пассерованные лук и морковь и варят до готовности. Добавляют сухую зелень.                                                                                                                                                                                                                                                                                                                                                     </t>
  </si>
  <si>
    <r>
      <t xml:space="preserve">Фасоль перебирают моют, и кладут в холодную воду (2-3 л на 1 кг)  на 5-8 ч., затем варят в той же воде до размягчения  при закрытой крышке без соли.  Подготовленный крупнокусковой полуфабрикат говядины варят 2-3 часа при слабом кипении. В процессе варки добавляют нарезанные крупными кусками, подпеченые без масла лук и морковь. Это улучшает вкус и цвет бульона. Приготовленное мясо извлекают, бульон процеживают. Отварное мясо нарезают на кусочки 10/15 гр. и хранят в бульоне на мормите или плите. Отварное мясо кладут в каждую тарелку при отпуске. </t>
    </r>
    <r>
      <rPr>
        <sz val="12"/>
        <color theme="1"/>
        <rFont val="Times New Roman"/>
        <family val="1"/>
        <charset val="204"/>
      </rPr>
      <t>Картофель нарезают крупными кубиками, морковь мелкими кубиками, репч</t>
    </r>
    <r>
      <rPr>
        <sz val="11"/>
        <color theme="1"/>
        <rFont val="Times New Roman"/>
        <family val="1"/>
        <charset val="204"/>
      </rPr>
      <t>атый лук мелко рубят.В кипящий процеженный бульон кладут подготовленную фасоль, доводят до кипения, добавляют картофель, пассерованные лук и морковь и варят до готовности. Добавляют предварительно обработанную мелкошинкованную зелень.</t>
    </r>
  </si>
  <si>
    <t>Перловую крупу перебирают, моют несколько раз, меняя воду. Закладывают в кипящую воду, варят до полуготовности. Отвар сливают, крупу промывают.      Подготовленный крупнокусковой полуфабрикат говядины варят 2-3 часа при слабом кипении. В процессе варки добавляют нарезанные крупными кусками, подпеченые без масла лук и морковь. Это улучшает вкус и цвет бульона. Приготовленное мясо извлекают, бульон процеживают. Отварное мясо нарезают на кусочки 10/15 гр. и хранят в бульоне на мормите или плите. Отварное мясо кладут в каждую тарелку при отпуске. В кипящий процеженный бульон закладывают подготовленную перловую крупу, доводят до кипения. Закладывают подготовленную тушеную мелко нарубленную квашеную капусту. Через 15-20 минут после закипания добавляют пассерованные с томатной пастой овощи и варят щи до готовности.</t>
  </si>
  <si>
    <t>Подготовленный крупнокусковой полуфабрикат говядины варят 2-3 часа при слабом кипении. В процессе варки добавляют нарезанные крупными кусками, подпеченые без масла лук и морковь. Это улучшает вкус и цвет бульона. Приготовленное мясо извлекают, бульон процеживают. Отварное мясо нарезают на кусочки 10/15 гр. и хранят в бульоне на мормите или плите. Отварное мясо кладут в каждую тарелку при отпуске. В кипящий процеженный бульон закладывают подготовленную свежую капусту, доводят до кипения, добавляют пассерованные морковь, лук и варят до готовности. За 5-10 минут до окончания варки в щи добавляют нарезанные дольками помидоры, пассерованную муку, разведенную бульоном или водой. Добавляют растертый с солью чеснок, свежую зелень</t>
  </si>
  <si>
    <t>Масса готового филе отварной птицы</t>
  </si>
  <si>
    <t>5*</t>
  </si>
  <si>
    <t>33*</t>
  </si>
  <si>
    <t>50*</t>
  </si>
  <si>
    <t>Масса отварных фрикаделек</t>
  </si>
  <si>
    <r>
      <t xml:space="preserve">Свеклу подготавливают следующим образом: нарезают соломкой, тушат в закрытой посуде с добавлением томатного пюре, масла и небольшого количества воды (15-20% к массе свеклы).  Свежую капусту шинкуют, морковь измельчают на овощерезке, лук репчатый шинкуют и припускают. В кипящую воду закладывают свежую капусту, доводят до кипения. Затем добавляют нарезанный брусочками  картофель, варят 10-15 минут. Очищенныей, нарезаный ломтиками картофель закладывают в кипящий бульон до закладки свеклы, в противном случае он долго не разварится. Далее, закладывают припущенные овощи, тушеную с томатным пюре свеклу, и варят до готовности. За 10 минут до окончания варки в борщ кладут предварительно отваренную фасоль (из сухой) или консервированную, сахар. За 5 минут до окончания варки добавляют растертый с солью чеснок. Сметану добавляют в готовый борщ и доводят до кипения. Фрикадельки кладут при отпуске 1 или 2 шт., соответствено.                                        </t>
    </r>
    <r>
      <rPr>
        <i/>
        <sz val="11"/>
        <color theme="1"/>
        <rFont val="Times New Roman"/>
        <family val="1"/>
        <charset val="204"/>
      </rPr>
      <t>Фрикадельки:</t>
    </r>
    <r>
      <rPr>
        <sz val="11"/>
        <color theme="1"/>
        <rFont val="Times New Roman"/>
        <family val="1"/>
        <charset val="204"/>
      </rPr>
      <t xml:space="preserve"> Мясо пропускают через мясорубку 2-3 раза, соединяют с сырым мелко нарезанным луком, сырыми яйцами, водой, солью и хорошо перемешивают. Формируют шарики массой 12 грамм, припускают до готовности. Бульон после припускания фрикаделек добавляют в борщ. </t>
    </r>
  </si>
  <si>
    <t>Печень говяжья, тушеная в соусе</t>
  </si>
  <si>
    <t>Соус сметанный № 600-с (III колонка):</t>
  </si>
  <si>
    <t>бульон или отвар</t>
  </si>
  <si>
    <t>1,33 шт.</t>
  </si>
  <si>
    <t>1,9 шт.</t>
  </si>
  <si>
    <t>1,2 шт.</t>
  </si>
  <si>
    <t>или лук репчатый</t>
  </si>
  <si>
    <t>Салат из помидоров свежих (или консервированных) с зеленым (или репчатым) луком с растительным маслом</t>
  </si>
  <si>
    <t>или томаты консервированные в собственном соку</t>
  </si>
  <si>
    <t>Филе трески запеченное</t>
  </si>
  <si>
    <r>
      <rPr>
        <u/>
        <sz val="11"/>
        <color theme="1"/>
        <rFont val="Times New Roman"/>
        <family val="1"/>
        <charset val="204"/>
      </rPr>
      <t>Приготовление соуса:</t>
    </r>
    <r>
      <rPr>
        <sz val="11"/>
        <color theme="1"/>
        <rFont val="Times New Roman"/>
        <family val="1"/>
        <charset val="204"/>
      </rPr>
      <t xml:space="preserve"> Муку пассеруют на сливочном масле до светло-кремового цвета. Пассерованную муку разводят водой, добавляют лук, солят, проваривают при слабом кипении, процеживают, охлаждают. На смазанный маслом противень выкладывают часть порционных  кусков филе трески, посыпанных солью, заливают подготовленным соусом со взбитыми яйцами. Сверху укладывают вторую часть филе, заливают оставшимся соусом, посыпают сухарями и запекают в жарочном шкафу при температуре 250 С-280 С до образования румяной корочки. </t>
    </r>
    <r>
      <rPr>
        <u/>
        <sz val="11"/>
        <color theme="1"/>
        <rFont val="Times New Roman"/>
        <family val="1"/>
        <charset val="204"/>
      </rPr>
      <t/>
    </r>
  </si>
  <si>
    <t>№ 99</t>
  </si>
  <si>
    <t>Салат из свеклы с маслом растительным</t>
  </si>
  <si>
    <t>Подготовленную свеклу отваривают, очищают и нарезают мелкой соломкой.  При отпуске заправляют растительным маслом.</t>
  </si>
  <si>
    <t>38*</t>
  </si>
  <si>
    <t>57*</t>
  </si>
  <si>
    <t>№ 61</t>
  </si>
  <si>
    <t>Салат из квашеной  капусты с яблоком и растительным маслом</t>
  </si>
  <si>
    <t>Квашеную капусту переберают, промывают, отжимают, измельчают. Предварительно обработанные в соляном или уксусном растворе яблоки очищают, удаляют семенное гнездо, нарезают на мелкую соломку. Соединяют яблоки и капусту, заправляют сахаром и растительным маслом. Аккуратно перемешивают.</t>
  </si>
  <si>
    <t>Салат из помидоров и огурцов свежих с растительным маслом</t>
  </si>
  <si>
    <t>Салат из консервированных огурцов с луком с растительным  маслом</t>
  </si>
  <si>
    <t>Консервированные без уксуса огурцы нарезают тонкими ломтиками и припускают.Добавляют мелкошинкованный бланшированный лук. Аккуратно перемешивают, заправляют растительным маслом.</t>
  </si>
  <si>
    <t>Масса припущенных огурцов</t>
  </si>
  <si>
    <t>Масса бланшированного лука</t>
  </si>
  <si>
    <t>Сырники из творога</t>
  </si>
  <si>
    <t>В протертый творог добавляют муку ( 2/3 от указанного в рецептуре количества), яйца. Массу хорошо перемешивают, придают ей форму батончика толщиной 5-6 см. Нарезают поперек, панируют в муке, придают форму круглых биточков толщиной 1,5 см, ставят в жарочный шкаф и запекают при температуре 200-220 С в течение 15-20 минут.</t>
  </si>
  <si>
    <t>0,09 шт.</t>
  </si>
  <si>
    <t xml:space="preserve">Клюква (или брусника) </t>
  </si>
  <si>
    <t>Котлета мясная, запеченная  с соусом молочным</t>
  </si>
  <si>
    <t>№ 301</t>
  </si>
  <si>
    <t>Птица тушеная</t>
  </si>
  <si>
    <t>вода или бульон</t>
  </si>
  <si>
    <t>Целые тушки птицы заправляют, заливают холодной водой, быстро доводят до кипения и варят до готовности при слабом кипении 1,5-2 часа. В процессе варки снимают жир и пену. Готовые тушки птицы охлаждают, отделяют мякоть от кожи и костей, нарезают. Нарезанную мякоть птицы кладут в посуду, добавляют горячий бульон, соединяют с соусом, доводят до кипения. Далее тушат в посуде с закрытой крышкой при слабом кипении в течение 15-20 минут. Отпускают с соусом, в котором тушилась птица.</t>
  </si>
  <si>
    <t>Компот из апельсинов</t>
  </si>
  <si>
    <t>Цедра</t>
  </si>
  <si>
    <t>Ватрушка с творогом</t>
  </si>
  <si>
    <t>№ 458</t>
  </si>
  <si>
    <t>Фарш № 504:</t>
  </si>
  <si>
    <t>Яйцо (для смазки ватрушек)</t>
  </si>
  <si>
    <t>творог</t>
  </si>
  <si>
    <t>0,033 шт.</t>
  </si>
  <si>
    <t>0,038 шт.</t>
  </si>
  <si>
    <t>№ 20</t>
  </si>
  <si>
    <t>Кисель из сока натурального</t>
  </si>
  <si>
    <t>Сок (апельсиновый, яблочный и т.д)</t>
  </si>
  <si>
    <t xml:space="preserve">Курагу перебирают, промывают, заливают горячей водой и оставляют на 2-3 часа для набухания. Затем варят в той же воде до готовности, протирают, добавляют сахар,сок лимона, доводят до кипения, вводят подготовленный крахмал и вновь доводят до кипения. Крахмал подготавливают следующим образом: его разводят охлажденным отваром (на 1 часть крахмала 5 частей отвара) и процеживают, охлаждают. Для придания соусу  более яркого цвета можно добавить немного морковного сока. </t>
  </si>
  <si>
    <t>Нектарины без косточки</t>
  </si>
  <si>
    <t>75*</t>
  </si>
  <si>
    <t>95*</t>
  </si>
  <si>
    <t>Чай заливают кипятком и доводят до кипения. Затем настаивают 5 минут и процеживают. Добавляют горячее кипяченое молоко и сахар.</t>
  </si>
  <si>
    <t>Голубцы ленивые с соусом</t>
  </si>
  <si>
    <t>№ 298/354.</t>
  </si>
  <si>
    <t>Запеканка манная со свежими плодами</t>
  </si>
  <si>
    <t>Вода (на кашу манную)</t>
  </si>
  <si>
    <t xml:space="preserve">Сухари </t>
  </si>
  <si>
    <t>Груша свежая</t>
  </si>
  <si>
    <t>Соус клюквенный</t>
  </si>
  <si>
    <t>Клюкву перед использованием  слегка размораживают, отжимают сок. Мезгу заливают горячей водой и кипятят 5-8 минут, затем процеживают. В отвар добавляют сахар и вновь накревают до кипения. Одновременно разводят крахмал холодной кипяченой водой и охлажденным ягодным отваром. В горячий сироп вливают процеженный крахмал и ранее отжатый сок и, помешивая, быстро доводят до кипения. Готовый соус охлаждают.</t>
  </si>
  <si>
    <t>На смазанный маслом и посыпанный сухарями противень выкладывают ровным слоем предварительно приготовленную вязкую манную кашу (1/2 от общей массы). Затем выкладывают очищенные, без семенного гнезда, мелконарезанные плоды. Плоды покрывают оставшимся количеством каши, поверхность смазывают смесью яйца со сметаной и запекают.</t>
  </si>
  <si>
    <t>0,12 шт.</t>
  </si>
  <si>
    <t>24*</t>
  </si>
  <si>
    <t>36*</t>
  </si>
  <si>
    <t>Подготовленную свеклу отваривают, очищают и нарезают мелкой соломкой. Огурцы нарезают тонкими ломтиками, добавляют нарезанный соломкой припущенный лук и прогретый зеленый горошек. Перед отпуском салат заправляют растительным маслом, аккуратно перемешивают.</t>
  </si>
  <si>
    <t>или томаты консервированные в с/с</t>
  </si>
  <si>
    <t>Каша жидкая на молоке (пшеничная)</t>
  </si>
  <si>
    <t>Очищенную сырую морковь измельчают и припускают со сливочным маслом в небольшом количестве воды (10% к массе нетто моркови). Затем всыпают манную крупу, и помешивая, нагревают до набухания. После охлаждения массу смешивают с протертым творогом, сырыми яйцами, сахаром, солью и частью муки (2/3 от количества, указанного в рецептуре). из подготовленной массы формируют сырники, панируют их в муке и запекают в жарочном шкафу при температуре 200-220 С в течение 15-20 минут до образования румяной корочки. Отпускают с соусом молочным.</t>
  </si>
  <si>
    <t>0,45 шт.</t>
  </si>
  <si>
    <t xml:space="preserve">Очищенный картофель варят в подсоленой воде до готовности, воду сливают, картофель подсушивают. Вареный горячий картофель протирают, температура протираемого картофеля должна быть не ниже 80 С. В горячий протертый картофель, неприрывно помешивая, добавляют в два-три приема горячее кипяченое молоко и растопленное сливочное масло. Смесь взбивают до получения пышной однородной массы. </t>
  </si>
  <si>
    <t>Оладьи из печени</t>
  </si>
  <si>
    <t>№ 468 (с)</t>
  </si>
  <si>
    <t xml:space="preserve">Подготовленную печень пропускают через мясорубку, соединяют с натертым черствым хлебом, добавляют масло сливочное, соль, хорошо вымешивают. Разделяют на лепешки. Обжаривают до образования корочки на сковороде или в пароконвектомате. При отпуске поливают сливочным маслом. </t>
  </si>
  <si>
    <t>Масса готовых оладий</t>
  </si>
  <si>
    <t>Киви</t>
  </si>
  <si>
    <t>Салат из свеклы с огурцом</t>
  </si>
  <si>
    <t>Макаронник с печенью</t>
  </si>
  <si>
    <t>Масса готового мясного продукта</t>
  </si>
  <si>
    <t>* масса отварных макаронных изделий</t>
  </si>
  <si>
    <t>91*</t>
  </si>
  <si>
    <t>113*</t>
  </si>
  <si>
    <t>Макаронные изделия варят в подсоленной воде, откидывают, охлаждают до температуры 75 С. Добавляют яйцо, перемешивают. Печень припускают, измельчают на мясорубке, добавляют припущенный репчатый лук. Подготовленные макароны делят на две равные части. Одну часть выкладывают на смазанный маслом и посыпанный сухарями противень, разравнивают. Выкладывают ровным слоем измельченную, смешанную с луком печень. Сверху выкладывают вторую часть макаронных изделий. Поверхность изделия выравнивают, посыпают сухарями, сбрызгивают маслом и запекают. при отпуске макаронник разрезают обним куском на порцию, поливают прокипяченным сливочным маслом.</t>
  </si>
  <si>
    <t>Биточки, шницели мясные рубленные</t>
  </si>
  <si>
    <t xml:space="preserve">Из котлетной массы формируют изделия кругло- приплюснутой формы толщиной 2-2,5 мм  (биточки) или плоско-овальной формы толщиной 1 мм (шницели) , панируют в сухарях. Подготовленные изделия выкладывают на смазанный маслом противень, смазанный маслом и запекают при температуре 180-200 С до готовности (12-15 минут) </t>
  </si>
  <si>
    <t>Масса запеченных биточков (шницелей)</t>
  </si>
  <si>
    <t>Борщ вегетарианский</t>
  </si>
  <si>
    <t>Томаты консервированные в с/с</t>
  </si>
  <si>
    <t xml:space="preserve">Свеклу, капусту, лук мелко шинкуют соломкой. Картофель нарезают брусочками.Свеклу припускают с томатами в соке. Морковь и лук припускают. Муку подсушивают до кремового цвета, охлаждают, разводят водой. В кипящую воду кладут последовательно картофель, капусту и варят до полуготовности. Затем добавляют припущенные овщи, белый соус и варят 5-7 минут. Сметану добавляют в готовый суп, доводят до кипения.Добавляют зелень. </t>
  </si>
  <si>
    <t>Филе трески,  запеченное в сметанном соусе</t>
  </si>
  <si>
    <t>Масса отварной рыбы</t>
  </si>
  <si>
    <t>рыбный бульон</t>
  </si>
  <si>
    <r>
      <t xml:space="preserve">Филе трески разрезают на порционные куски, отваривают в течение 5-7 минут. Бульон сливают, процеживают и используют для приготовления соуса.Отварные куски филе выкладывают на смазанный растительным маслом противень, заливают сметанным соусом, посыпают тертым сыром  и запекают до румяной корочки.Отпускают вместе с соусом, в котором запекалась рыба.                                                                     </t>
    </r>
    <r>
      <rPr>
        <u/>
        <sz val="11"/>
        <color theme="1"/>
        <rFont val="Times New Roman"/>
        <family val="1"/>
        <charset val="204"/>
      </rPr>
      <t>Приготовление соуса:</t>
    </r>
    <r>
      <rPr>
        <sz val="11"/>
        <color theme="1"/>
        <rFont val="Times New Roman"/>
        <family val="1"/>
        <charset val="204"/>
      </rPr>
      <t xml:space="preserve"> Муку пассеруют на сливочном масле до светло-кремового цвета. Пассерованную муку разводят рыбным бульоном, солят, проваривают при слабом кипении, процеживают, охлаждают. </t>
    </r>
    <r>
      <rPr>
        <u/>
        <sz val="11"/>
        <color theme="1"/>
        <rFont val="Times New Roman"/>
        <family val="1"/>
        <charset val="204"/>
      </rPr>
      <t/>
    </r>
  </si>
  <si>
    <t>Сок (50 % от нормы, указанной в рецептуре)  разбавляют водой, добавляют сахар и доводят до кипения. В полученый сироп вводят подготовленный крахмал, добавляют остальной сок и вновь доводят до кипения. Кисели подают охлажденными до температуры 14-16 С.</t>
  </si>
  <si>
    <t>№ 21</t>
  </si>
  <si>
    <t>№24</t>
  </si>
  <si>
    <t>№25</t>
  </si>
  <si>
    <t>№ 38</t>
  </si>
  <si>
    <t>№41</t>
  </si>
  <si>
    <t>№71</t>
  </si>
  <si>
    <t>№ 107</t>
  </si>
  <si>
    <t>№ 111</t>
  </si>
  <si>
    <t>№ 113</t>
  </si>
  <si>
    <t>№ 114</t>
  </si>
  <si>
    <t>№ 115</t>
  </si>
  <si>
    <t>№ 116</t>
  </si>
  <si>
    <t>№ 117</t>
  </si>
  <si>
    <t>№ 118</t>
  </si>
  <si>
    <t>№ 119</t>
  </si>
  <si>
    <t>№ 120</t>
  </si>
  <si>
    <t>№ 121</t>
  </si>
  <si>
    <t>№ 122</t>
  </si>
  <si>
    <r>
      <t xml:space="preserve">№ </t>
    </r>
    <r>
      <rPr>
        <sz val="11"/>
        <rFont val="Times New Roman"/>
        <family val="1"/>
        <charset val="204"/>
      </rPr>
      <t>123</t>
    </r>
  </si>
  <si>
    <t>№ 124</t>
  </si>
  <si>
    <t>№ 125</t>
  </si>
  <si>
    <t>№ 126</t>
  </si>
  <si>
    <t>№127</t>
  </si>
  <si>
    <t>№ 128</t>
  </si>
  <si>
    <t>№ 129</t>
  </si>
  <si>
    <t>№ 130</t>
  </si>
  <si>
    <t>№ 131</t>
  </si>
  <si>
    <t>№ 132</t>
  </si>
  <si>
    <t>№ 408 (к) III</t>
  </si>
  <si>
    <t>Печень нарезают на небольшие кусочки, посыпают солью, панируют в муке и слегка обжаривают до полуготовности (5-10 минут). Подготовленную печень заливают соусом и тушат в течение 15-20 минут. Подают вместе с соусом, в котором тушилась печень.</t>
  </si>
  <si>
    <t>№ 133</t>
  </si>
  <si>
    <t>№ 134</t>
  </si>
  <si>
    <r>
      <rPr>
        <u/>
        <sz val="11"/>
        <rFont val="Times New Roman"/>
        <family val="1"/>
        <charset val="204"/>
      </rPr>
      <t>Безопарный способ приготовления теста</t>
    </r>
    <r>
      <rPr>
        <sz val="11"/>
        <rFont val="Times New Roman"/>
        <family val="1"/>
        <charset val="204"/>
      </rPr>
      <t>:  В дежу тестомесильной машины вливают подогретую до температуры 35-40 С воду, предварительно разведенные в воде с температурой не выше 40 С и процеженные дрожжи, сахар, соль, добавляют яйца, всыпают муку и все перемешивают в течение 7-8 минут. После этого вводят растопленное масло, замешивают тесто до тех пор, пока оно приобретет однородную консистенцию и будет легко отделяться от стенок дежи. Дежу закрывают крышкой и ставят на 3-4 часа для брожжения в теплое помещение. Когда тесто увеличится в объеме в 1,5 раза, производят обминку в течение 1-2 минут и вновь оставляют для брожжения, в процессе которого тесто обминают еще 1-2 раза.                                                                                           Из готового теста формируют шарики, кладут швом вниз на смазанные  маслом листы и ставят в теплое место для расстойки на 30-40 минут. Затем поверхность шариков смазывают меланжем и выпекают 12-15 минут при температуре 230-240 С</t>
    </r>
  </si>
  <si>
    <r>
      <rPr>
        <u/>
        <sz val="11"/>
        <rFont val="Times New Roman"/>
        <family val="1"/>
        <charset val="204"/>
      </rPr>
      <t>Тесто приготавливают безопарным способом.</t>
    </r>
    <r>
      <rPr>
        <sz val="11"/>
        <rFont val="Times New Roman"/>
        <family val="1"/>
        <charset val="204"/>
      </rPr>
      <t xml:space="preserve">                            Из готового теста формируют шарики, кладут швом вниз на смазанные  маслом листы и ставят в теплое место для расстойки на 30-40 минут. Затем поверхность шариков смазывают меланжем и посыпают сахаром. Выпекают 12-15 минут при температуре 230-240 С.</t>
    </r>
  </si>
  <si>
    <r>
      <rPr>
        <u/>
        <sz val="11"/>
        <rFont val="Times New Roman"/>
        <family val="1"/>
        <charset val="204"/>
      </rPr>
      <t>Тесто приготавливают безопарным способом.</t>
    </r>
    <r>
      <rPr>
        <sz val="11"/>
        <rFont val="Times New Roman"/>
        <family val="1"/>
        <charset val="204"/>
      </rPr>
      <t xml:space="preserve">                            Готовое тесто разделывают на куски, придавая им овальную форму, делают на поверхности 3-4 поперечных надреза, укладывают на смазанные  маслом листы и ставят в теплое место для расстойки на 30-40 минут. Затем поверхность смазывают маслом и посыпают крошкой. Выпекают 10-12 минут при температуре 230-240 С. Для приготовления крошки муку и масло тщательно перемешивают и протирают через сито.</t>
    </r>
  </si>
  <si>
    <r>
      <rPr>
        <b/>
        <sz val="11"/>
        <rFont val="Times New Roman"/>
        <family val="1"/>
        <charset val="204"/>
      </rPr>
      <t xml:space="preserve">Тесто приготавливают </t>
    </r>
    <r>
      <rPr>
        <b/>
        <u/>
        <sz val="11"/>
        <rFont val="Times New Roman"/>
        <family val="1"/>
        <charset val="204"/>
      </rPr>
      <t>опарным способом</t>
    </r>
    <r>
      <rPr>
        <b/>
        <sz val="11"/>
        <rFont val="Times New Roman"/>
        <family val="1"/>
        <charset val="204"/>
      </rPr>
      <t xml:space="preserve">:                                                </t>
    </r>
    <r>
      <rPr>
        <sz val="11"/>
        <rFont val="Times New Roman"/>
        <family val="1"/>
        <charset val="204"/>
      </rPr>
      <t xml:space="preserve">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 т в теплое помещение на 2,5-3 часа для брожжения. Когда опара увеличится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растопленное сливочное масло. Дежу закрывают крышкой и оставляют на 2-2,5 часа для брожжения. За время брожжения тесто обминают 2-3 раза.                                                                      Из готового теста формируют шарики и укладывают на лист, смазанный маслом. Дают небольшую расстойку, затем деревянным пестиком диаметром 5 см делают углубление. Края теста смазывают яйцом, затем выкладывают в углубление  джем или повидло. После полной расстойки ватрушки  выпекают при температуре 230-240 С 6-8 минут.                                                               </t>
    </r>
  </si>
  <si>
    <r>
      <rPr>
        <u/>
        <sz val="11"/>
        <rFont val="Times New Roman"/>
        <family val="1"/>
        <charset val="204"/>
      </rPr>
      <t xml:space="preserve">Тесто приготавливают опарным способом с добавлением отварной протертой свеклы:   </t>
    </r>
    <r>
      <rPr>
        <sz val="11"/>
        <rFont val="Times New Roman"/>
        <family val="1"/>
        <charset val="204"/>
      </rPr>
      <t xml:space="preserve">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 т в теплое помещение на 2,5-3 часа для брожжения. Когда опара увеличится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растопленное сливочное масло и протертую отварную свеклу. Дежу закрывают крышкой и оставляют на 2-2,5 часа для брожжения. За время брожжения тесто обминают 2-3 раза.  Из готового теста формируют шарики и оставляют для расстойки на 40-50 минут. Перед выпечкой поверхность изделий смазывают яйцом. Выпекают при температуре 230-240 С в течение 10-12 минут. Готовые изделия можно посыпать сахарной пудрой.                      </t>
    </r>
  </si>
  <si>
    <r>
      <rPr>
        <u/>
        <sz val="11"/>
        <rFont val="Times New Roman"/>
        <family val="1"/>
        <charset val="204"/>
      </rPr>
      <t xml:space="preserve">Тесто приготавливают безопарным способом.                            </t>
    </r>
    <r>
      <rPr>
        <sz val="11"/>
        <rFont val="Times New Roman"/>
        <family val="1"/>
        <charset val="204"/>
      </rPr>
      <t>В дежу загружают подготовленный творог. Приливая молоко температурой 70-100 С (40-50% рецептурного количества), доводят температуру смеси до 35-40 С, добавляют сахар (15-20% рецептурного количества), муку (2-4% рецептурного количества), подготовленные дрожжи. Смесь перемешивают и выдерживают при температуре 35-40 С до увеличения объема в 1,5-2 раза в течение 30-40 мин. В подготовленную смесь добавляют оставшееся молоко (35-40 С), сахар, соль, муку, яйцо, ванилин и перемешивают в течение 7-8 минут. Затем вводят растопленное сливочное масло и замешивают тесто до однородной консистенции и легкого его отделения от стенок дежи. Тесто ставят для брожжения на 1,5-2 часа в теплое помещение. Первую обминку производят через 50-60 мину. В процессе брожжения тесто обминают два раза.                  Из теста формируют жгутики массой 71 и 83 грамма. Заготовки сворачивают с обоих концов к середине ввиде улиток. Укладывают на подготовленные листы и расстаивают в течение 30-35 минут. Поверхность заготовок смазывают яичной смазкой. Выпекают при температуре 200-220 С в течение 10-12 минут.</t>
    </r>
  </si>
  <si>
    <r>
      <rPr>
        <b/>
        <sz val="11"/>
        <rFont val="Times New Roman"/>
        <family val="1"/>
        <charset val="204"/>
      </rPr>
      <t xml:space="preserve">Тесто приготавливают </t>
    </r>
    <r>
      <rPr>
        <b/>
        <u/>
        <sz val="11"/>
        <rFont val="Times New Roman"/>
        <family val="1"/>
        <charset val="204"/>
      </rPr>
      <t>опарным или безопарным способом</t>
    </r>
    <r>
      <rPr>
        <b/>
        <sz val="11"/>
        <rFont val="Times New Roman"/>
        <family val="1"/>
        <charset val="204"/>
      </rPr>
      <t>.</t>
    </r>
    <r>
      <rPr>
        <sz val="11"/>
        <rFont val="Times New Roman"/>
        <family val="1"/>
        <charset val="204"/>
      </rPr>
      <t xml:space="preserve">                                                                                                                                                                                                             Подготовленное тесто выкладывают на посыпанный мукой стол, отрезают куски массой 1-1,5 кг, закатывают его в жгут и нарезают на кусочки требуемой массы (массы полуфабриката). Затем кусочки формируют в шарики, дают им расстояться 5-6 минути раскатывают на круглые лепешки толщиной 0,5-1 см. На середину каждой лепешки кладут подготовленный фарш и защипывают края, придавая пирожку форму "лодочки", "полумесяца" и др. сформированные пирожки укладывают швом внизна кондитерский лист, предварительно смазанный растительным маслом. Пирожки выпекают при температуре 200-240 С в течение 8-10 минут.           </t>
    </r>
    <r>
      <rPr>
        <i/>
        <sz val="11"/>
        <rFont val="Times New Roman"/>
        <family val="1"/>
        <charset val="204"/>
      </rPr>
      <t>Приготовление яблочного фарша:</t>
    </r>
    <r>
      <rPr>
        <sz val="11"/>
        <rFont val="Times New Roman"/>
        <family val="1"/>
        <charset val="204"/>
      </rPr>
      <t xml:space="preserve"> у яблок удаляют семенное гнездо и кожицу, затем нарезают на ломтики или кубики и пересыпают сахаром.</t>
    </r>
  </si>
  <si>
    <r>
      <rPr>
        <b/>
        <sz val="11"/>
        <rFont val="Times New Roman"/>
        <family val="1"/>
        <charset val="204"/>
      </rPr>
      <t xml:space="preserve">Тесто приготавливают </t>
    </r>
    <r>
      <rPr>
        <b/>
        <u/>
        <sz val="11"/>
        <rFont val="Times New Roman"/>
        <family val="1"/>
        <charset val="204"/>
      </rPr>
      <t>опарным или безопарным способом</t>
    </r>
    <r>
      <rPr>
        <b/>
        <sz val="11"/>
        <rFont val="Times New Roman"/>
        <family val="1"/>
        <charset val="204"/>
      </rPr>
      <t>.</t>
    </r>
    <r>
      <rPr>
        <sz val="11"/>
        <rFont val="Times New Roman"/>
        <family val="1"/>
        <charset val="204"/>
      </rPr>
      <t xml:space="preserve">                                                                                                                                                                                                             Подготовленное тесто выкладывают на посыпанный мукой стол, отрезают куски массой 1-1,5 кг, закатывают его в жгут и нарезают на кусочки требуемой массы (массы полуфабриката). Затем кусочки формируют в шарики, дают им расстояться 5-6 минути раскатывают на круглые лепешки толщиной 0,5-1 см. На середину каждой лепешки кладут подготовленный фарш и защипывают края, придавая пирожку форму "лодочки", "полумесяца" и др. Сформированные пирожки укладывают швом внизна кондитерский лист, предварительно смазанный растительным маслом. Пирожки выпекают при температуре 200-240 С в течение 8-10 минут.           </t>
    </r>
    <r>
      <rPr>
        <i/>
        <sz val="11"/>
        <rFont val="Times New Roman"/>
        <family val="1"/>
        <charset val="204"/>
      </rPr>
      <t>Приготовление фарша:</t>
    </r>
    <r>
      <rPr>
        <sz val="11"/>
        <rFont val="Times New Roman"/>
        <family val="1"/>
        <charset val="204"/>
      </rPr>
      <t xml:space="preserve"> Рис готовят как  кашу рисовую рассыпчатую. Затем добавляют масло сливочное, рубленные яйца, мелко нарезанную зелень, соль и аккуратно перемешивают.</t>
    </r>
  </si>
  <si>
    <r>
      <rPr>
        <b/>
        <sz val="11"/>
        <rFont val="Times New Roman"/>
        <family val="1"/>
        <charset val="204"/>
      </rPr>
      <t xml:space="preserve">Тесто приготавливают </t>
    </r>
    <r>
      <rPr>
        <b/>
        <u/>
        <sz val="11"/>
        <rFont val="Times New Roman"/>
        <family val="1"/>
        <charset val="204"/>
      </rPr>
      <t>опарным или безопарным способом</t>
    </r>
    <r>
      <rPr>
        <b/>
        <sz val="11"/>
        <rFont val="Times New Roman"/>
        <family val="1"/>
        <charset val="204"/>
      </rPr>
      <t>.</t>
    </r>
    <r>
      <rPr>
        <sz val="11"/>
        <rFont val="Times New Roman"/>
        <family val="1"/>
        <charset val="204"/>
      </rPr>
      <t xml:space="preserve">                                                                                                                                                                                                             Подготовленное тесто выкладывают на посыпанный мукой стол, отрезают куски массой 1-1,5 кг, закатывают его в жгут и нарезают на кусочки требуемой массы (массы полуфабриката). Затем кусочки формируют в шарики, дают им расстояться 5-6 минути раскатывают на круглые лепешки толщиной 0,5-1 см. На середину каждой лепешки кладут подготовленный фарш и защипывают края, придавая пирожку форму "лодочки", "полумесяца" и др. Сформированные пирожки укладывают швом внизна кондитерский лист, предварительно смазанный растительным маслом. Пирожки выпекают при температуре 200-240 С в течение 8-10 минут.           </t>
    </r>
    <r>
      <rPr>
        <i/>
        <sz val="11"/>
        <rFont val="Times New Roman"/>
        <family val="1"/>
        <charset val="204"/>
      </rPr>
      <t>Приготовление фарша:</t>
    </r>
    <r>
      <rPr>
        <sz val="11"/>
        <rFont val="Times New Roman"/>
        <family val="1"/>
        <charset val="204"/>
      </rPr>
      <t xml:space="preserve"> очищенный картофель варят, отвар полностью сливают.Картофель в горячем виде протирают, смешивают с пассерованным луком.</t>
    </r>
  </si>
  <si>
    <r>
      <rPr>
        <b/>
        <sz val="11"/>
        <rFont val="Times New Roman"/>
        <family val="1"/>
        <charset val="204"/>
      </rPr>
      <t xml:space="preserve">Тесто приготавливают </t>
    </r>
    <r>
      <rPr>
        <b/>
        <u/>
        <sz val="11"/>
        <rFont val="Times New Roman"/>
        <family val="1"/>
        <charset val="204"/>
      </rPr>
      <t>опарным или безопарным способом</t>
    </r>
    <r>
      <rPr>
        <b/>
        <sz val="11"/>
        <rFont val="Times New Roman"/>
        <family val="1"/>
        <charset val="204"/>
      </rPr>
      <t>.</t>
    </r>
    <r>
      <rPr>
        <sz val="11"/>
        <rFont val="Times New Roman"/>
        <family val="1"/>
        <charset val="204"/>
      </rPr>
      <t xml:space="preserve">  Предварительно сваренные сосиски охлаждают. Тесто нарезают на тонкие полоски или жгутики массой, указанной в рецептуре. Оборачивают сосискупо спирали. Смазвают яйцом и запекают в течение 20-30 минут при температуре 230-240 С.                                                                                                                                                                                                           </t>
    </r>
  </si>
  <si>
    <r>
      <rPr>
        <b/>
        <sz val="11"/>
        <rFont val="Times New Roman"/>
        <family val="1"/>
        <charset val="204"/>
      </rPr>
      <t xml:space="preserve">Тесто приготавливают </t>
    </r>
    <r>
      <rPr>
        <b/>
        <u/>
        <sz val="11"/>
        <rFont val="Times New Roman"/>
        <family val="1"/>
        <charset val="204"/>
      </rPr>
      <t>опарным способом</t>
    </r>
    <r>
      <rPr>
        <b/>
        <sz val="11"/>
        <rFont val="Times New Roman"/>
        <family val="1"/>
        <charset val="204"/>
      </rPr>
      <t xml:space="preserve">:                                                </t>
    </r>
    <r>
      <rPr>
        <sz val="11"/>
        <rFont val="Times New Roman"/>
        <family val="1"/>
        <charset val="204"/>
      </rPr>
      <t xml:space="preserve">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 т в теплое помещение на 2,5-3 часа для брожжения. Когда опара увеличится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растопленное сливочное масло. Дежу закрывают крышкой и оставляют на 2-2,5 часа для брожжения. За время брожжения тесто обминают 2-3 раза.                                                                     </t>
    </r>
    <r>
      <rPr>
        <i/>
        <sz val="11"/>
        <rFont val="Times New Roman"/>
        <family val="1"/>
        <charset val="204"/>
      </rPr>
      <t>Приготовление фарша:</t>
    </r>
    <r>
      <rPr>
        <sz val="11"/>
        <rFont val="Times New Roman"/>
        <family val="1"/>
        <charset val="204"/>
      </rPr>
      <t>творог протирают, добавляют яйца, сахар,муку, ванилин и тщательно перемешивают.</t>
    </r>
    <r>
      <rPr>
        <i/>
        <sz val="11"/>
        <rFont val="Times New Roman"/>
        <family val="1"/>
        <charset val="204"/>
      </rPr>
      <t xml:space="preserve">                          </t>
    </r>
    <r>
      <rPr>
        <sz val="11"/>
        <rFont val="Times New Roman"/>
        <family val="1"/>
        <charset val="204"/>
      </rPr>
      <t xml:space="preserve">                                         Из готового теста формируют шарики и укладывают на лист, смазанный маслом. Дают неполную расстойку, затем деревянным пестиком диаметром 5 см делают углубление, выкладывают в углубление  творожный фарш. После полной расстойки смазывают яйцом и   выпекают при температуре 230-240 С 8-10 минут.                                                               </t>
    </r>
  </si>
  <si>
    <t>№ 135</t>
  </si>
  <si>
    <t>№ 136</t>
  </si>
  <si>
    <t>№ 137</t>
  </si>
  <si>
    <t>№ 138</t>
  </si>
  <si>
    <t>№ 139</t>
  </si>
  <si>
    <t>№ 140</t>
  </si>
  <si>
    <t>№ 141</t>
  </si>
  <si>
    <t>№ 142</t>
  </si>
  <si>
    <t>№ 143</t>
  </si>
  <si>
    <t>№ 144</t>
  </si>
  <si>
    <t>№ 145</t>
  </si>
  <si>
    <t>№ 146</t>
  </si>
  <si>
    <t>№ 147</t>
  </si>
  <si>
    <t>Компот из сушеных фруктов (курага)</t>
  </si>
  <si>
    <t>Компот из сушеных фруктов (изюм)</t>
  </si>
  <si>
    <t>Компот из сушеных фруктов (смесь косточковых плодов)</t>
  </si>
  <si>
    <t>Компот из плодов свежих (груши)</t>
  </si>
  <si>
    <r>
      <t xml:space="preserve">В кипящую воду кладут картофель, нарезанный кубиками или дольками, доводят до кипения, добавляют нарезанные ломтиками пассерованные овощи и варят до готовности. </t>
    </r>
    <r>
      <rPr>
        <i/>
        <sz val="11"/>
        <color theme="1"/>
        <rFont val="Times New Roman"/>
        <family val="1"/>
        <charset val="204"/>
      </rPr>
      <t xml:space="preserve">Фрикадельки: </t>
    </r>
    <r>
      <rPr>
        <sz val="11"/>
        <color theme="1"/>
        <rFont val="Times New Roman"/>
        <family val="1"/>
        <charset val="204"/>
      </rPr>
      <t>Мясо пропускают через мясорубку 2-3 раза, соединяют с сырым мелко нарезанным луком, сырыми яйцами, водой, солью и хорошо перемешивают. Из фарша формируют шарики массой 12 грамм (готовые фрикадельки -10 г), припускают до готовности, кладут в суп при отпуске (по 2 или 3 штуки). Бульон после припускания фрикаделек добавляют в суп  . Пр отпуске в суп добавляют подготовленную зелень укропа.</t>
    </r>
  </si>
  <si>
    <t xml:space="preserve">Котлетное мясо дважды пропускают через мясорубку. При повторном измельчении добавляют нашинкованную свежую  белокачанную капусту. В подготовленный мясо-капустный фарш вводят мелко рубленный припущенный лук, рассыпчатый рис, яйца, соль и перемешивают. Из полученной массы формируют голубцы, придавая изделиям цилиндрическую форму. Голубцы кладут на смазанный маслом противень, заливают соусом с добавлением воды (10-20 грамм на порцию) и запекают.Отпускают с соусом.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</si>
</sst>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quot;р.&quot;_-;\-* #,##0.00&quot;р.&quot;_-;_-* &quot;-&quot;??&quot;р.&quot;_-;_-@_-"/>
    <numFmt numFmtId="43" formatCode="_-* #,##0.00_р_._-;\-* #,##0.00_р_._-;_-* &quot;-&quot;??_р_._-;_-@_-"/>
    <numFmt numFmtId="164" formatCode="_-* #,##0.0_р_._-;\-* #,##0.0_р_._-;_-* &quot;-&quot;??_р_._-;_-@_-"/>
    <numFmt numFmtId="165" formatCode="_-* #,##0.000_р_._-;\-* #,##0.000_р_._-;_-* &quot;-&quot;??_р_._-;_-@_-"/>
    <numFmt numFmtId="166" formatCode="0.0"/>
    <numFmt numFmtId="167" formatCode="_-* #,##0_р_._-;\-* #,##0_р_._-;_-* &quot;-&quot;??_р_._-;_-@_-"/>
    <numFmt numFmtId="168" formatCode="0.000"/>
    <numFmt numFmtId="169" formatCode="0.0000"/>
    <numFmt numFmtId="170" formatCode="_-* #,##0.0_р_._-;\-* #,##0.0_р_._-;_-* &quot;-&quot;?_р_._-;_-@_-"/>
    <numFmt numFmtId="171" formatCode="_-* #,##0.0000_р_._-;\-* #,##0.0000_р_._-;_-* &quot;-&quot;??_р_._-;_-@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Times New Roman"/>
      <family val="1"/>
      <charset val="204"/>
    </font>
    <font>
      <b/>
      <i/>
      <sz val="11"/>
      <color theme="1"/>
      <name val="Times New Roman"/>
      <family val="1"/>
      <charset val="204"/>
    </font>
    <font>
      <b/>
      <sz val="11"/>
      <color theme="1"/>
      <name val="Times New Roman"/>
      <family val="1"/>
      <charset val="204"/>
    </font>
    <font>
      <sz val="9"/>
      <color theme="1"/>
      <name val="Times New Roman"/>
      <family val="1"/>
      <charset val="204"/>
    </font>
    <font>
      <sz val="9"/>
      <color theme="1"/>
      <name val="Calibri"/>
      <family val="2"/>
      <charset val="204"/>
      <scheme val="minor"/>
    </font>
    <font>
      <i/>
      <sz val="10"/>
      <color theme="1"/>
      <name val="Times New Roman"/>
      <family val="1"/>
      <charset val="204"/>
    </font>
    <font>
      <i/>
      <sz val="11"/>
      <color theme="1"/>
      <name val="Times New Roman"/>
      <family val="1"/>
      <charset val="204"/>
    </font>
    <font>
      <i/>
      <sz val="11"/>
      <color theme="1"/>
      <name val="Calibri"/>
      <family val="2"/>
      <scheme val="minor"/>
    </font>
    <font>
      <sz val="10"/>
      <color theme="1"/>
      <name val="Times New Roman"/>
      <family val="1"/>
      <charset val="204"/>
    </font>
    <font>
      <sz val="10"/>
      <color theme="1"/>
      <name val="Calibri"/>
      <family val="2"/>
      <charset val="204"/>
      <scheme val="minor"/>
    </font>
    <font>
      <u/>
      <sz val="11"/>
      <color theme="1"/>
      <name val="Times New Roman"/>
      <family val="1"/>
      <charset val="204"/>
    </font>
    <font>
      <sz val="11"/>
      <name val="Times New Roman"/>
      <family val="1"/>
      <charset val="204"/>
    </font>
    <font>
      <i/>
      <sz val="8"/>
      <color theme="1"/>
      <name val="Times New Roman"/>
      <family val="1"/>
      <charset val="204"/>
    </font>
    <font>
      <i/>
      <u/>
      <sz val="11"/>
      <color theme="1"/>
      <name val="Times New Roman"/>
      <family val="1"/>
      <charset val="204"/>
    </font>
    <font>
      <sz val="12"/>
      <color theme="1"/>
      <name val="Times New Roman"/>
      <family val="1"/>
      <charset val="204"/>
    </font>
    <font>
      <sz val="10"/>
      <color theme="1"/>
      <name val="Calibri"/>
      <family val="2"/>
      <scheme val="minor"/>
    </font>
    <font>
      <i/>
      <sz val="11"/>
      <name val="Times New Roman"/>
      <family val="1"/>
      <charset val="204"/>
    </font>
    <font>
      <sz val="11"/>
      <name val="Calibri"/>
      <family val="2"/>
      <scheme val="minor"/>
    </font>
    <font>
      <i/>
      <sz val="11"/>
      <name val="Calibri"/>
      <family val="2"/>
      <scheme val="minor"/>
    </font>
    <font>
      <b/>
      <i/>
      <sz val="11"/>
      <name val="Times New Roman"/>
      <family val="1"/>
      <charset val="204"/>
    </font>
    <font>
      <sz val="11"/>
      <name val="Calibri"/>
      <family val="2"/>
      <charset val="204"/>
      <scheme val="minor"/>
    </font>
    <font>
      <sz val="9"/>
      <name val="Times New Roman"/>
      <family val="1"/>
      <charset val="204"/>
    </font>
    <font>
      <sz val="9"/>
      <name val="Calibri"/>
      <family val="2"/>
      <charset val="204"/>
      <scheme val="minor"/>
    </font>
    <font>
      <b/>
      <sz val="11"/>
      <name val="Times New Roman"/>
      <family val="1"/>
      <charset val="204"/>
    </font>
    <font>
      <u/>
      <sz val="11"/>
      <name val="Times New Roman"/>
      <family val="1"/>
      <charset val="204"/>
    </font>
    <font>
      <b/>
      <u/>
      <sz val="11"/>
      <name val="Times New Roman"/>
      <family val="1"/>
      <charset val="204"/>
    </font>
    <font>
      <i/>
      <sz val="9"/>
      <name val="Times New Roman"/>
      <family val="1"/>
      <charset val="204"/>
    </font>
    <font>
      <i/>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3" fontId="6" fillId="0" borderId="0" applyFont="0" applyFill="0" applyBorder="0" applyAlignment="0" applyProtection="0"/>
  </cellStyleXfs>
  <cellXfs count="828">
    <xf numFmtId="0" fontId="0" fillId="0" borderId="0" xfId="0"/>
    <xf numFmtId="0" fontId="0" fillId="0" borderId="0" xfId="0" applyAlignment="1">
      <alignment vertical="center"/>
    </xf>
    <xf numFmtId="0" fontId="5" fillId="0" borderId="0" xfId="0" applyFont="1"/>
    <xf numFmtId="0" fontId="7" fillId="0" borderId="7" xfId="0" applyFont="1" applyBorder="1" applyAlignment="1">
      <alignment vertical="center"/>
    </xf>
    <xf numFmtId="0" fontId="7" fillId="0" borderId="0" xfId="0" applyFont="1" applyBorder="1" applyAlignment="1">
      <alignment vertical="center"/>
    </xf>
    <xf numFmtId="0" fontId="7" fillId="0" borderId="7" xfId="0" applyFont="1" applyBorder="1"/>
    <xf numFmtId="0" fontId="7" fillId="0" borderId="7" xfId="0" applyFont="1" applyBorder="1" applyAlignment="1">
      <alignment vertical="center" wrapTex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8" fillId="0" borderId="15" xfId="0" applyFont="1" applyBorder="1"/>
    <xf numFmtId="0" fontId="9" fillId="0" borderId="14" xfId="0" applyFont="1" applyBorder="1"/>
    <xf numFmtId="0" fontId="9" fillId="0" borderId="7" xfId="0" applyFont="1" applyBorder="1" applyAlignment="1"/>
    <xf numFmtId="164" fontId="7" fillId="0" borderId="0" xfId="1" applyNumberFormat="1" applyFont="1" applyBorder="1" applyAlignment="1">
      <alignment horizontal="center"/>
    </xf>
    <xf numFmtId="164" fontId="7" fillId="0" borderId="0" xfId="1" applyNumberFormat="1" applyFont="1" applyBorder="1" applyAlignment="1">
      <alignment horizontal="right"/>
    </xf>
    <xf numFmtId="164" fontId="7" fillId="0" borderId="8" xfId="1" applyNumberFormat="1" applyFont="1" applyBorder="1" applyAlignment="1">
      <alignment horizontal="center"/>
    </xf>
    <xf numFmtId="0" fontId="11" fillId="0" borderId="0" xfId="0" applyFont="1"/>
    <xf numFmtId="0" fontId="9" fillId="0" borderId="7" xfId="0" applyFont="1" applyFill="1" applyBorder="1" applyAlignment="1"/>
    <xf numFmtId="0" fontId="9" fillId="0" borderId="23" xfId="0" applyFont="1" applyFill="1" applyBorder="1" applyAlignment="1"/>
    <xf numFmtId="0" fontId="7" fillId="0" borderId="14" xfId="0" applyFont="1" applyFill="1" applyBorder="1"/>
    <xf numFmtId="0" fontId="7" fillId="0" borderId="0" xfId="0" applyFont="1" applyFill="1"/>
    <xf numFmtId="0" fontId="5" fillId="0" borderId="0" xfId="0" applyFont="1" applyFill="1"/>
    <xf numFmtId="0" fontId="9" fillId="0" borderId="15" xfId="0" applyFont="1" applyFill="1" applyBorder="1" applyAlignment="1"/>
    <xf numFmtId="0" fontId="7" fillId="0" borderId="13" xfId="0" applyFont="1" applyBorder="1" applyAlignment="1">
      <alignment horizontal="left" vertical="center"/>
    </xf>
    <xf numFmtId="166" fontId="7" fillId="0" borderId="1" xfId="0" applyNumberFormat="1" applyFont="1" applyBorder="1" applyAlignment="1">
      <alignment horizontal="center" vertical="center"/>
    </xf>
    <xf numFmtId="49" fontId="8" fillId="0" borderId="17" xfId="1" applyNumberFormat="1" applyFont="1" applyBorder="1" applyAlignment="1">
      <alignment horizontal="center"/>
    </xf>
    <xf numFmtId="43" fontId="7" fillId="0" borderId="1" xfId="1" applyFont="1" applyBorder="1" applyAlignment="1">
      <alignment horizontal="center" vertical="center"/>
    </xf>
    <xf numFmtId="164" fontId="7" fillId="0" borderId="1" xfId="1" applyNumberFormat="1" applyFont="1" applyBorder="1" applyAlignment="1">
      <alignment horizontal="center" vertical="center"/>
    </xf>
    <xf numFmtId="43" fontId="8" fillId="0" borderId="16" xfId="1" applyFont="1" applyBorder="1" applyAlignment="1">
      <alignment horizontal="center"/>
    </xf>
    <xf numFmtId="1" fontId="8" fillId="0" borderId="17" xfId="1" applyNumberFormat="1" applyFont="1" applyBorder="1" applyAlignment="1">
      <alignment horizontal="center"/>
    </xf>
    <xf numFmtId="1" fontId="8" fillId="0" borderId="16" xfId="1" applyNumberFormat="1" applyFont="1" applyBorder="1" applyAlignment="1">
      <alignment horizontal="center"/>
    </xf>
    <xf numFmtId="43" fontId="7" fillId="0" borderId="3" xfId="1" applyFont="1" applyBorder="1" applyAlignment="1">
      <alignment horizontal="center" vertical="center"/>
    </xf>
    <xf numFmtId="0" fontId="13" fillId="0" borderId="13" xfId="0" applyFont="1" applyBorder="1" applyAlignment="1">
      <alignment horizontal="left" vertical="center"/>
    </xf>
    <xf numFmtId="166" fontId="7" fillId="0" borderId="1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1" xfId="1" applyNumberFormat="1" applyFont="1" applyBorder="1" applyAlignment="1">
      <alignment horizontal="center" vertical="center"/>
    </xf>
    <xf numFmtId="0" fontId="7" fillId="0" borderId="1" xfId="0" applyNumberFormat="1" applyFont="1" applyBorder="1" applyAlignment="1">
      <alignment horizontal="center" vertical="center"/>
    </xf>
    <xf numFmtId="0" fontId="14" fillId="0" borderId="0" xfId="0" applyFont="1" applyAlignment="1">
      <alignment vertical="center"/>
    </xf>
    <xf numFmtId="2" fontId="7" fillId="0" borderId="11" xfId="0" applyNumberFormat="1" applyFont="1" applyBorder="1" applyAlignment="1">
      <alignment horizontal="center" vertical="center"/>
    </xf>
    <xf numFmtId="0" fontId="9" fillId="0" borderId="0" xfId="0" applyFont="1" applyBorder="1" applyAlignment="1">
      <alignment horizontal="center" vertical="top"/>
    </xf>
    <xf numFmtId="0" fontId="7" fillId="0" borderId="4" xfId="0" applyFont="1" applyFill="1" applyBorder="1"/>
    <xf numFmtId="0" fontId="0" fillId="0" borderId="0" xfId="0" applyFill="1"/>
    <xf numFmtId="0" fontId="7" fillId="0" borderId="7" xfId="0" applyFont="1" applyFill="1" applyBorder="1"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7" xfId="0" applyFont="1" applyFill="1" applyBorder="1"/>
    <xf numFmtId="0" fontId="7" fillId="0" borderId="7" xfId="0" applyFont="1" applyFill="1" applyBorder="1" applyAlignment="1">
      <alignment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left" vertical="center"/>
    </xf>
    <xf numFmtId="166" fontId="7" fillId="0" borderId="1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15" xfId="0" applyFont="1" applyFill="1" applyBorder="1"/>
    <xf numFmtId="43" fontId="8" fillId="0" borderId="16" xfId="1" applyFont="1" applyFill="1" applyBorder="1" applyAlignment="1">
      <alignment horizontal="center"/>
    </xf>
    <xf numFmtId="1" fontId="8" fillId="0" borderId="16" xfId="1" applyNumberFormat="1" applyFont="1" applyFill="1" applyBorder="1" applyAlignment="1">
      <alignment horizontal="center"/>
    </xf>
    <xf numFmtId="1" fontId="8" fillId="0" borderId="17" xfId="1" applyNumberFormat="1" applyFont="1" applyFill="1" applyBorder="1" applyAlignment="1">
      <alignment horizontal="center"/>
    </xf>
    <xf numFmtId="0" fontId="7" fillId="0" borderId="1" xfId="1"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1" xfId="1" applyNumberFormat="1" applyFont="1" applyFill="1" applyBorder="1" applyAlignment="1">
      <alignment horizontal="center" vertical="center"/>
    </xf>
    <xf numFmtId="0" fontId="7" fillId="0" borderId="4" xfId="0" applyFont="1" applyBorder="1" applyAlignment="1">
      <alignment vertical="center"/>
    </xf>
    <xf numFmtId="0" fontId="13" fillId="0" borderId="13" xfId="0" applyFont="1" applyFill="1" applyBorder="1" applyAlignment="1">
      <alignment horizontal="left" vertical="center"/>
    </xf>
    <xf numFmtId="0" fontId="13" fillId="0" borderId="1" xfId="0"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44" fontId="7" fillId="0" borderId="1" xfId="1"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xf>
    <xf numFmtId="166" fontId="13" fillId="0" borderId="11" xfId="0" applyNumberFormat="1" applyFont="1" applyFill="1" applyBorder="1" applyAlignment="1">
      <alignment horizontal="center" vertical="center"/>
    </xf>
    <xf numFmtId="166" fontId="7" fillId="0" borderId="0" xfId="0" applyNumberFormat="1" applyFont="1" applyFill="1" applyAlignment="1">
      <alignment vertical="center"/>
    </xf>
    <xf numFmtId="164" fontId="7" fillId="0" borderId="3" xfId="1"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166" fontId="7" fillId="0" borderId="18"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34" xfId="0" applyFont="1" applyFill="1" applyBorder="1" applyAlignment="1">
      <alignment horizontal="left" vertical="center"/>
    </xf>
    <xf numFmtId="166" fontId="7" fillId="0" borderId="3" xfId="1" applyNumberFormat="1" applyFont="1" applyFill="1" applyBorder="1" applyAlignment="1">
      <alignment horizontal="center" vertical="center"/>
    </xf>
    <xf numFmtId="0" fontId="16" fillId="0" borderId="0" xfId="0" applyFont="1"/>
    <xf numFmtId="0" fontId="7" fillId="0" borderId="12" xfId="0" applyFont="1" applyBorder="1" applyAlignment="1">
      <alignment horizontal="left" vertical="center"/>
    </xf>
    <xf numFmtId="168" fontId="7" fillId="0" borderId="3" xfId="0" applyNumberFormat="1" applyFont="1" applyBorder="1" applyAlignment="1">
      <alignment horizontal="center" vertical="center"/>
    </xf>
    <xf numFmtId="169" fontId="7" fillId="0" borderId="3" xfId="0" applyNumberFormat="1" applyFont="1" applyBorder="1" applyAlignment="1">
      <alignment horizontal="center" vertical="center"/>
    </xf>
    <xf numFmtId="2" fontId="7" fillId="0" borderId="3" xfId="0" applyNumberFormat="1" applyFont="1" applyBorder="1" applyAlignment="1">
      <alignment horizontal="center" vertical="center"/>
    </xf>
    <xf numFmtId="0" fontId="7" fillId="0" borderId="11" xfId="0" applyNumberFormat="1" applyFont="1" applyBorder="1" applyAlignment="1">
      <alignment horizontal="center" vertical="center"/>
    </xf>
    <xf numFmtId="166" fontId="7" fillId="0" borderId="1" xfId="1" applyNumberFormat="1" applyFont="1" applyBorder="1" applyAlignment="1">
      <alignment horizontal="center" vertical="center"/>
    </xf>
    <xf numFmtId="0" fontId="7" fillId="0" borderId="4" xfId="0" applyFont="1" applyFill="1" applyBorder="1" applyAlignment="1">
      <alignment vertical="center"/>
    </xf>
    <xf numFmtId="0" fontId="0" fillId="0" borderId="0" xfId="0" applyFill="1" applyAlignment="1">
      <alignment horizontal="center" vertical="center"/>
    </xf>
    <xf numFmtId="0" fontId="11" fillId="0" borderId="0" xfId="0" applyFont="1" applyAlignment="1">
      <alignment vertical="center"/>
    </xf>
    <xf numFmtId="0" fontId="7" fillId="0" borderId="14" xfId="0" applyFont="1" applyFill="1" applyBorder="1" applyAlignment="1">
      <alignment horizontal="left" vertical="center"/>
    </xf>
    <xf numFmtId="166" fontId="7" fillId="0" borderId="1" xfId="1" applyNumberFormat="1" applyFont="1" applyFill="1" applyBorder="1" applyAlignment="1">
      <alignment horizontal="center" vertical="center"/>
    </xf>
    <xf numFmtId="49" fontId="8" fillId="0" borderId="16" xfId="1" applyNumberFormat="1" applyFont="1" applyFill="1" applyBorder="1" applyAlignment="1">
      <alignment horizontal="center"/>
    </xf>
    <xf numFmtId="0" fontId="10" fillId="0" borderId="0" xfId="0" applyFont="1" applyFill="1"/>
    <xf numFmtId="0" fontId="11" fillId="0" borderId="0" xfId="0" applyFont="1" applyFill="1"/>
    <xf numFmtId="0" fontId="9" fillId="0" borderId="14" xfId="0" applyFont="1" applyFill="1" applyBorder="1"/>
    <xf numFmtId="164" fontId="7" fillId="0" borderId="0" xfId="1" applyNumberFormat="1" applyFont="1" applyFill="1" applyBorder="1" applyAlignment="1">
      <alignment horizontal="center"/>
    </xf>
    <xf numFmtId="164" fontId="7" fillId="0" borderId="0" xfId="1" applyNumberFormat="1" applyFont="1" applyFill="1" applyBorder="1" applyAlignment="1">
      <alignment horizontal="right"/>
    </xf>
    <xf numFmtId="164" fontId="7" fillId="0" borderId="8" xfId="1" applyNumberFormat="1" applyFont="1" applyFill="1" applyBorder="1" applyAlignment="1">
      <alignment horizontal="center"/>
    </xf>
    <xf numFmtId="0" fontId="0" fillId="0" borderId="0" xfId="0" applyFill="1" applyAlignment="1"/>
    <xf numFmtId="0" fontId="13" fillId="2" borderId="1" xfId="0" applyFont="1" applyFill="1" applyBorder="1" applyAlignment="1">
      <alignment horizontal="center"/>
    </xf>
    <xf numFmtId="0" fontId="13" fillId="2" borderId="1" xfId="0" applyFont="1" applyFill="1" applyBorder="1" applyAlignment="1">
      <alignment horizontal="center" vertical="center"/>
    </xf>
    <xf numFmtId="0" fontId="7" fillId="2" borderId="1" xfId="0" applyFont="1" applyFill="1" applyBorder="1"/>
    <xf numFmtId="0" fontId="7" fillId="2" borderId="1" xfId="0" applyFont="1" applyFill="1" applyBorder="1" applyAlignment="1">
      <alignment horizontal="center"/>
    </xf>
    <xf numFmtId="0" fontId="0" fillId="2" borderId="1" xfId="0" applyFill="1" applyBorder="1" applyAlignment="1">
      <alignment horizontal="center"/>
    </xf>
    <xf numFmtId="0" fontId="7" fillId="0" borderId="0" xfId="0" applyFont="1" applyFill="1" applyBorder="1"/>
    <xf numFmtId="0" fontId="0" fillId="0" borderId="0" xfId="0" applyBorder="1" applyAlignment="1">
      <alignment vertical="center"/>
    </xf>
    <xf numFmtId="0" fontId="5" fillId="0" borderId="0" xfId="0" applyFont="1" applyBorder="1"/>
    <xf numFmtId="166" fontId="7" fillId="0" borderId="0" xfId="0" applyNumberFormat="1" applyFont="1" applyFill="1" applyBorder="1" applyAlignment="1">
      <alignment horizontal="center" vertical="center"/>
    </xf>
    <xf numFmtId="0" fontId="7" fillId="0" borderId="13" xfId="0" applyFont="1" applyFill="1" applyBorder="1" applyAlignment="1">
      <alignment horizontal="left" vertical="center" wrapText="1"/>
    </xf>
    <xf numFmtId="164" fontId="7" fillId="0" borderId="11" xfId="1" applyNumberFormat="1" applyFont="1" applyFill="1" applyBorder="1" applyAlignment="1">
      <alignment horizontal="center" vertical="center"/>
    </xf>
    <xf numFmtId="166" fontId="0" fillId="0" borderId="0" xfId="0" applyNumberFormat="1" applyFill="1" applyAlignment="1">
      <alignment vertical="center"/>
    </xf>
    <xf numFmtId="0" fontId="7" fillId="0" borderId="10" xfId="0" applyFont="1" applyFill="1" applyBorder="1" applyAlignment="1">
      <alignment horizontal="left" vertical="center"/>
    </xf>
    <xf numFmtId="164" fontId="7" fillId="0" borderId="18" xfId="1" applyNumberFormat="1" applyFont="1" applyFill="1" applyBorder="1" applyAlignment="1">
      <alignment horizontal="center" vertical="center"/>
    </xf>
    <xf numFmtId="167" fontId="8" fillId="0" borderId="16" xfId="1" applyNumberFormat="1" applyFont="1" applyFill="1" applyBorder="1" applyAlignment="1">
      <alignment horizontal="center"/>
    </xf>
    <xf numFmtId="0" fontId="11" fillId="0" borderId="0" xfId="0" applyFont="1" applyFill="1" applyAlignment="1">
      <alignment vertical="center"/>
    </xf>
    <xf numFmtId="170" fontId="11"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 fillId="0" borderId="0" xfId="0" applyFont="1"/>
    <xf numFmtId="0" fontId="0" fillId="0" borderId="0" xfId="0" applyFont="1" applyFill="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7"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166" fontId="22" fillId="0" borderId="0" xfId="0" applyNumberFormat="1" applyFont="1" applyFill="1" applyAlignment="1">
      <alignment horizontal="center" vertical="center"/>
    </xf>
    <xf numFmtId="0" fontId="7" fillId="0" borderId="1" xfId="0" applyFont="1" applyBorder="1" applyAlignment="1">
      <alignment horizontal="center" vertical="center"/>
    </xf>
    <xf numFmtId="166" fontId="7" fillId="3" borderId="1" xfId="0" applyNumberFormat="1" applyFont="1" applyFill="1" applyBorder="1" applyAlignment="1">
      <alignment horizontal="center" vertical="center"/>
    </xf>
    <xf numFmtId="169" fontId="7" fillId="0" borderId="18" xfId="0" applyNumberFormat="1" applyFont="1" applyBorder="1" applyAlignment="1">
      <alignment horizontal="center" vertical="center"/>
    </xf>
    <xf numFmtId="164" fontId="7" fillId="0" borderId="3" xfId="1" applyNumberFormat="1" applyFont="1" applyFill="1" applyBorder="1" applyAlignment="1"/>
    <xf numFmtId="166" fontId="13" fillId="0" borderId="1" xfId="1" applyNumberFormat="1"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164" fontId="7" fillId="0" borderId="11" xfId="0" applyNumberFormat="1" applyFont="1" applyFill="1" applyBorder="1" applyAlignment="1">
      <alignment horizontal="center" vertical="center"/>
    </xf>
    <xf numFmtId="0" fontId="13" fillId="0" borderId="13" xfId="0" applyFont="1" applyFill="1" applyBorder="1" applyAlignment="1">
      <alignment vertical="center"/>
    </xf>
    <xf numFmtId="43" fontId="13" fillId="0" borderId="1" xfId="1" applyFont="1" applyFill="1" applyBorder="1" applyAlignment="1">
      <alignment horizontal="center" vertical="center"/>
    </xf>
    <xf numFmtId="164" fontId="13" fillId="0" borderId="1" xfId="1"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6" fontId="7" fillId="0" borderId="3" xfId="0" applyNumberFormat="1" applyFont="1" applyFill="1" applyBorder="1" applyAlignment="1">
      <alignment horizontal="center" vertical="center"/>
    </xf>
    <xf numFmtId="164" fontId="13" fillId="0" borderId="3" xfId="1" applyNumberFormat="1" applyFont="1" applyFill="1" applyBorder="1" applyAlignment="1">
      <alignment horizontal="center" vertical="center"/>
    </xf>
    <xf numFmtId="166" fontId="13" fillId="0" borderId="3" xfId="0" applyNumberFormat="1" applyFont="1" applyFill="1" applyBorder="1" applyAlignment="1">
      <alignment horizontal="center" vertical="center"/>
    </xf>
    <xf numFmtId="166" fontId="13" fillId="0" borderId="18" xfId="0" applyNumberFormat="1" applyFont="1" applyFill="1" applyBorder="1" applyAlignment="1">
      <alignment horizontal="center" vertical="center"/>
    </xf>
    <xf numFmtId="0" fontId="2" fillId="0" borderId="0" xfId="0" applyFont="1" applyFill="1"/>
    <xf numFmtId="0" fontId="13" fillId="0" borderId="1" xfId="0" applyFont="1" applyFill="1" applyBorder="1" applyAlignment="1">
      <alignment horizontal="center" vertical="center"/>
    </xf>
    <xf numFmtId="0" fontId="7" fillId="0" borderId="1" xfId="0" applyFont="1" applyFill="1" applyBorder="1" applyAlignment="1">
      <alignment vertical="center"/>
    </xf>
    <xf numFmtId="43" fontId="7" fillId="0" borderId="1" xfId="1" applyNumberFormat="1" applyFont="1" applyFill="1" applyBorder="1" applyAlignment="1">
      <alignment horizontal="center" vertical="center"/>
    </xf>
    <xf numFmtId="43" fontId="7" fillId="0" borderId="11"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0" fontId="0" fillId="3" borderId="0" xfId="0" applyFill="1" applyAlignment="1">
      <alignment vertical="center"/>
    </xf>
    <xf numFmtId="0" fontId="13" fillId="0" borderId="13" xfId="0" applyFont="1" applyFill="1" applyBorder="1" applyAlignment="1">
      <alignment horizontal="center" vertical="center"/>
    </xf>
    <xf numFmtId="0" fontId="7" fillId="0" borderId="1" xfId="0" applyFont="1" applyFill="1" applyBorder="1"/>
    <xf numFmtId="0" fontId="0" fillId="0" borderId="1" xfId="0" applyFill="1" applyBorder="1" applyAlignment="1"/>
    <xf numFmtId="0" fontId="0" fillId="0" borderId="1" xfId="0" applyFill="1" applyBorder="1"/>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43"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7" fillId="0" borderId="0" xfId="0" applyFont="1" applyBorder="1" applyAlignment="1"/>
    <xf numFmtId="0" fontId="9" fillId="0" borderId="14" xfId="0" applyFont="1" applyBorder="1" applyAlignment="1"/>
    <xf numFmtId="0" fontId="9" fillId="0" borderId="0" xfId="0" applyFont="1" applyBorder="1" applyAlignment="1"/>
    <xf numFmtId="0" fontId="7" fillId="0" borderId="0" xfId="0" applyFont="1" applyBorder="1" applyAlignment="1">
      <alignment vertical="top" wrapText="1"/>
    </xf>
    <xf numFmtId="0" fontId="7" fillId="0" borderId="0" xfId="0" applyFont="1" applyBorder="1" applyAlignment="1">
      <alignment vertical="center" wrapText="1"/>
    </xf>
    <xf numFmtId="0" fontId="10" fillId="0" borderId="4" xfId="0" applyFont="1" applyBorder="1" applyAlignment="1"/>
    <xf numFmtId="0" fontId="10" fillId="0" borderId="5" xfId="0" applyFont="1" applyBorder="1" applyAlignment="1"/>
    <xf numFmtId="0" fontId="10" fillId="0" borderId="6" xfId="0" applyFont="1" applyBorder="1" applyAlignment="1"/>
    <xf numFmtId="49" fontId="8" fillId="0" borderId="0" xfId="1" applyNumberFormat="1" applyFont="1" applyBorder="1" applyAlignment="1">
      <alignment horizontal="center"/>
    </xf>
    <xf numFmtId="0" fontId="10" fillId="0" borderId="0" xfId="0" applyFont="1" applyBorder="1" applyAlignment="1"/>
    <xf numFmtId="0" fontId="5" fillId="0" borderId="0" xfId="0" applyFont="1" applyFill="1" applyBorder="1"/>
    <xf numFmtId="0" fontId="0" fillId="0" borderId="0" xfId="0" applyBorder="1"/>
    <xf numFmtId="0" fontId="9" fillId="0" borderId="10" xfId="0" applyFont="1" applyFill="1" applyBorder="1" applyAlignment="1"/>
    <xf numFmtId="0" fontId="9" fillId="0" borderId="25" xfId="0" applyFont="1" applyBorder="1" applyAlignment="1"/>
    <xf numFmtId="0" fontId="9" fillId="0" borderId="26" xfId="0" applyFont="1" applyBorder="1" applyAlignment="1"/>
    <xf numFmtId="0" fontId="9" fillId="0" borderId="27" xfId="0" applyFont="1" applyBorder="1" applyAlignment="1"/>
    <xf numFmtId="166" fontId="7" fillId="3" borderId="3" xfId="0" applyNumberFormat="1" applyFont="1" applyFill="1" applyBorder="1" applyAlignment="1">
      <alignment horizontal="center" vertical="center"/>
    </xf>
    <xf numFmtId="0" fontId="13" fillId="0" borderId="0" xfId="0" applyFont="1" applyFill="1" applyAlignment="1">
      <alignment vertical="center"/>
    </xf>
    <xf numFmtId="2" fontId="7" fillId="0" borderId="1"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7" fillId="0" borderId="29" xfId="0" applyFont="1" applyFill="1" applyBorder="1" applyAlignment="1">
      <alignment horizontal="left" vertical="center"/>
    </xf>
    <xf numFmtId="0" fontId="9" fillId="0" borderId="0" xfId="0" applyFont="1" applyFill="1" applyBorder="1" applyAlignment="1">
      <alignment horizontal="center" vertical="top"/>
    </xf>
    <xf numFmtId="164" fontId="7" fillId="0" borderId="11" xfId="1" applyNumberFormat="1" applyFont="1" applyFill="1" applyBorder="1" applyAlignment="1">
      <alignment vertical="center"/>
    </xf>
    <xf numFmtId="43" fontId="7" fillId="0" borderId="3" xfId="1" applyFont="1" applyFill="1" applyBorder="1" applyAlignment="1">
      <alignment horizontal="center" vertical="center"/>
    </xf>
    <xf numFmtId="43" fontId="8" fillId="0" borderId="16" xfId="1" applyFont="1" applyFill="1" applyBorder="1" applyAlignment="1">
      <alignment horizontal="center" vertical="center"/>
    </xf>
    <xf numFmtId="0" fontId="7" fillId="0" borderId="18"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45" xfId="0" applyFont="1" applyFill="1" applyBorder="1" applyAlignment="1">
      <alignment horizontal="center" vertical="center"/>
    </xf>
    <xf numFmtId="166" fontId="7" fillId="0" borderId="39" xfId="0" applyNumberFormat="1" applyFont="1" applyFill="1" applyBorder="1" applyAlignment="1">
      <alignment horizontal="center" vertical="center"/>
    </xf>
    <xf numFmtId="0" fontId="0" fillId="0" borderId="1" xfId="0" applyFill="1" applyBorder="1" applyAlignment="1">
      <alignment vertical="center"/>
    </xf>
    <xf numFmtId="43" fontId="7" fillId="0" borderId="11" xfId="1" applyFont="1" applyFill="1" applyBorder="1" applyAlignment="1">
      <alignment horizontal="center" vertical="center"/>
    </xf>
    <xf numFmtId="43" fontId="13" fillId="0" borderId="11" xfId="1" applyFont="1" applyFill="1" applyBorder="1" applyAlignment="1">
      <alignment horizontal="center" vertical="center"/>
    </xf>
    <xf numFmtId="1" fontId="7" fillId="0" borderId="1" xfId="0" applyNumberFormat="1" applyFont="1" applyFill="1" applyBorder="1" applyAlignment="1">
      <alignment horizontal="center" vertical="center"/>
    </xf>
    <xf numFmtId="166" fontId="7" fillId="0" borderId="45" xfId="0" applyNumberFormat="1" applyFont="1" applyFill="1" applyBorder="1" applyAlignment="1">
      <alignment horizontal="center" vertical="center"/>
    </xf>
    <xf numFmtId="166" fontId="0" fillId="0" borderId="0" xfId="0" applyNumberFormat="1" applyFill="1" applyAlignment="1">
      <alignment horizontal="center" vertical="center"/>
    </xf>
    <xf numFmtId="166" fontId="7" fillId="0" borderId="0" xfId="0" applyNumberFormat="1" applyFont="1" applyFill="1" applyAlignment="1">
      <alignment horizontal="center" vertical="center"/>
    </xf>
    <xf numFmtId="0" fontId="7" fillId="0" borderId="35" xfId="0" applyFont="1" applyFill="1" applyBorder="1" applyAlignment="1">
      <alignment horizontal="left" vertical="center"/>
    </xf>
    <xf numFmtId="164" fontId="7" fillId="0" borderId="3" xfId="1" applyNumberFormat="1" applyFont="1" applyFill="1" applyBorder="1" applyAlignment="1">
      <alignment vertical="center"/>
    </xf>
    <xf numFmtId="0" fontId="13" fillId="0" borderId="11" xfId="0" applyNumberFormat="1" applyFont="1" applyFill="1" applyBorder="1" applyAlignment="1">
      <alignment horizontal="center" vertical="center"/>
    </xf>
    <xf numFmtId="0" fontId="13" fillId="0" borderId="14" xfId="0" applyFont="1" applyFill="1" applyBorder="1" applyAlignment="1">
      <alignment horizontal="left" vertical="center"/>
    </xf>
    <xf numFmtId="164" fontId="7" fillId="0" borderId="1" xfId="1" applyNumberFormat="1" applyFont="1" applyFill="1" applyBorder="1" applyAlignment="1">
      <alignment vertical="center"/>
    </xf>
    <xf numFmtId="0" fontId="13" fillId="0" borderId="10" xfId="0" applyFont="1" applyFill="1" applyBorder="1" applyAlignment="1">
      <alignment horizontal="left" vertical="center"/>
    </xf>
    <xf numFmtId="166" fontId="13" fillId="0" borderId="3" xfId="1" applyNumberFormat="1" applyFont="1" applyFill="1" applyBorder="1" applyAlignment="1">
      <alignment horizontal="center" vertical="center"/>
    </xf>
    <xf numFmtId="43" fontId="13" fillId="0" borderId="3" xfId="1" applyFont="1" applyFill="1" applyBorder="1" applyAlignment="1">
      <alignment horizontal="center" vertical="center"/>
    </xf>
    <xf numFmtId="0" fontId="7" fillId="0" borderId="37" xfId="0" applyFont="1" applyFill="1" applyBorder="1" applyAlignment="1">
      <alignment horizontal="left" vertical="center"/>
    </xf>
    <xf numFmtId="0" fontId="0" fillId="2" borderId="0" xfId="0" applyFill="1" applyAlignment="1">
      <alignment vertical="center"/>
    </xf>
    <xf numFmtId="0" fontId="0" fillId="0" borderId="0" xfId="0" applyFill="1" applyBorder="1" applyAlignment="1">
      <alignment vertical="center"/>
    </xf>
    <xf numFmtId="0" fontId="0" fillId="0" borderId="0" xfId="0" applyFill="1" applyBorder="1"/>
    <xf numFmtId="43" fontId="13" fillId="0" borderId="0" xfId="1" applyFont="1" applyFill="1" applyBorder="1" applyAlignment="1">
      <alignment horizontal="center" vertical="center"/>
    </xf>
    <xf numFmtId="166" fontId="13" fillId="0" borderId="0" xfId="0" applyNumberFormat="1" applyFont="1" applyFill="1" applyBorder="1" applyAlignment="1">
      <alignment horizontal="center" vertical="center"/>
    </xf>
    <xf numFmtId="0" fontId="13" fillId="0" borderId="13" xfId="0" applyFont="1" applyFill="1" applyBorder="1" applyAlignment="1">
      <alignment horizontal="left" vertical="center" wrapText="1"/>
    </xf>
    <xf numFmtId="0" fontId="24" fillId="0" borderId="0" xfId="0" applyFont="1" applyAlignment="1">
      <alignment vertical="center"/>
    </xf>
    <xf numFmtId="0" fontId="7" fillId="0" borderId="34" xfId="0" applyFont="1" applyFill="1" applyBorder="1" applyAlignment="1">
      <alignment horizontal="center" vertical="center"/>
    </xf>
    <xf numFmtId="167" fontId="13" fillId="0" borderId="1" xfId="1" applyNumberFormat="1" applyFont="1" applyFill="1" applyBorder="1" applyAlignment="1">
      <alignment horizontal="center" vertical="center"/>
    </xf>
    <xf numFmtId="0" fontId="10" fillId="0" borderId="0" xfId="0" applyFont="1" applyFill="1" applyAlignment="1">
      <alignment vertical="center"/>
    </xf>
    <xf numFmtId="0" fontId="7" fillId="0" borderId="14" xfId="0" applyFont="1" applyFill="1" applyBorder="1" applyAlignment="1">
      <alignment horizontal="center" vertical="center" wrapText="1"/>
    </xf>
    <xf numFmtId="164" fontId="7" fillId="0" borderId="1" xfId="1" applyNumberFormat="1" applyFont="1" applyFill="1" applyBorder="1"/>
    <xf numFmtId="166" fontId="7" fillId="0" borderId="1" xfId="0" applyNumberFormat="1" applyFont="1" applyFill="1" applyBorder="1" applyAlignment="1">
      <alignment vertical="center"/>
    </xf>
    <xf numFmtId="0" fontId="7" fillId="0" borderId="0" xfId="0" applyFont="1" applyFill="1" applyBorder="1" applyAlignment="1">
      <alignment vertical="center" wrapText="1"/>
    </xf>
    <xf numFmtId="0" fontId="7" fillId="0" borderId="14" xfId="0" applyFont="1" applyFill="1" applyBorder="1" applyAlignment="1">
      <alignment horizontal="left" vertical="center" wrapText="1"/>
    </xf>
    <xf numFmtId="164" fontId="13" fillId="0" borderId="11" xfId="1"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166" fontId="7" fillId="0" borderId="45" xfId="0" applyNumberFormat="1" applyFont="1" applyFill="1" applyBorder="1" applyAlignment="1">
      <alignment vertical="center"/>
    </xf>
    <xf numFmtId="166" fontId="7" fillId="0" borderId="11" xfId="1" applyNumberFormat="1" applyFont="1" applyFill="1" applyBorder="1" applyAlignment="1">
      <alignment horizontal="center" vertical="center"/>
    </xf>
    <xf numFmtId="43" fontId="7" fillId="0" borderId="1" xfId="1" applyFont="1" applyFill="1" applyBorder="1"/>
    <xf numFmtId="0" fontId="10" fillId="0" borderId="3" xfId="0" applyFont="1" applyFill="1" applyBorder="1"/>
    <xf numFmtId="164" fontId="7" fillId="0" borderId="11" xfId="1" applyNumberFormat="1" applyFont="1" applyFill="1" applyBorder="1"/>
    <xf numFmtId="164" fontId="8" fillId="0" borderId="11" xfId="1" applyNumberFormat="1" applyFont="1" applyFill="1" applyBorder="1"/>
    <xf numFmtId="0" fontId="10" fillId="0" borderId="18" xfId="0" applyFont="1" applyFill="1" applyBorder="1"/>
    <xf numFmtId="43" fontId="7" fillId="0" borderId="0" xfId="0" applyNumberFormat="1" applyFont="1" applyFill="1"/>
    <xf numFmtId="167" fontId="7" fillId="0" borderId="1" xfId="0" applyNumberFormat="1" applyFont="1" applyFill="1" applyBorder="1" applyAlignment="1">
      <alignment horizontal="center" vertical="center"/>
    </xf>
    <xf numFmtId="0" fontId="18"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xf>
    <xf numFmtId="166" fontId="0" fillId="0" borderId="1"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5" fillId="0" borderId="0" xfId="0" applyFont="1" applyFill="1" applyBorder="1" applyAlignment="1">
      <alignment horizontal="center"/>
    </xf>
    <xf numFmtId="166" fontId="7" fillId="0" borderId="0" xfId="1" applyNumberFormat="1" applyFont="1" applyFill="1" applyBorder="1" applyAlignment="1">
      <alignment horizontal="center"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vertical="center"/>
    </xf>
    <xf numFmtId="0" fontId="11" fillId="0" borderId="0" xfId="0" applyFont="1" applyFill="1" applyBorder="1" applyAlignment="1">
      <alignment vertical="center"/>
    </xf>
    <xf numFmtId="0" fontId="15" fillId="0" borderId="45" xfId="0" applyFont="1" applyFill="1" applyBorder="1" applyAlignment="1">
      <alignment horizontal="center" vertical="center"/>
    </xf>
    <xf numFmtId="166" fontId="22" fillId="0" borderId="1" xfId="0" applyNumberFormat="1" applyFont="1" applyFill="1" applyBorder="1" applyAlignment="1">
      <alignment horizontal="center" vertical="center"/>
    </xf>
    <xf numFmtId="0" fontId="22" fillId="0" borderId="0" xfId="0" applyFont="1" applyFill="1" applyAlignment="1">
      <alignment horizontal="center" vertical="center"/>
    </xf>
    <xf numFmtId="0" fontId="22" fillId="0" borderId="1" xfId="0" applyFont="1" applyFill="1" applyBorder="1" applyAlignment="1">
      <alignment horizontal="center" vertical="center"/>
    </xf>
    <xf numFmtId="166" fontId="22" fillId="0" borderId="0" xfId="0" applyNumberFormat="1" applyFont="1" applyFill="1" applyAlignment="1">
      <alignment vertical="center"/>
    </xf>
    <xf numFmtId="0" fontId="3" fillId="0" borderId="0" xfId="0" applyFont="1" applyFill="1" applyBorder="1" applyAlignment="1">
      <alignment horizontal="center"/>
    </xf>
    <xf numFmtId="1" fontId="0" fillId="0" borderId="0" xfId="0" applyNumberFormat="1" applyFill="1" applyAlignment="1">
      <alignment horizontal="center" vertical="center"/>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Border="1" applyAlignment="1">
      <alignment horizontal="center" vertical="center"/>
    </xf>
    <xf numFmtId="43"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43" fontId="7" fillId="0" borderId="1" xfId="1" applyNumberFormat="1" applyFont="1" applyFill="1" applyBorder="1" applyAlignment="1">
      <alignment horizontal="center"/>
    </xf>
    <xf numFmtId="164" fontId="7" fillId="0" borderId="1" xfId="1" applyNumberFormat="1" applyFont="1" applyFill="1" applyBorder="1" applyAlignment="1">
      <alignment horizontal="center"/>
    </xf>
    <xf numFmtId="0" fontId="7" fillId="0" borderId="13" xfId="0" applyFont="1" applyBorder="1" applyAlignment="1">
      <alignment horizontal="center" vertical="center"/>
    </xf>
    <xf numFmtId="164" fontId="7" fillId="0" borderId="11" xfId="1" applyNumberFormat="1" applyFont="1" applyFill="1" applyBorder="1" applyAlignment="1">
      <alignment horizontal="center"/>
    </xf>
    <xf numFmtId="0" fontId="9" fillId="0" borderId="7" xfId="0" applyFont="1" applyFill="1" applyBorder="1" applyAlignment="1">
      <alignment horizontal="center" vertical="top"/>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 xfId="1" applyNumberFormat="1" applyFont="1" applyFill="1" applyBorder="1" applyAlignment="1">
      <alignment horizontal="center"/>
    </xf>
    <xf numFmtId="0" fontId="7" fillId="0" borderId="11" xfId="1" applyNumberFormat="1" applyFont="1" applyFill="1" applyBorder="1" applyAlignment="1">
      <alignment horizont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43" fontId="7" fillId="0" borderId="16" xfId="1" applyFont="1" applyFill="1" applyBorder="1" applyAlignment="1">
      <alignment horizontal="center"/>
    </xf>
    <xf numFmtId="43" fontId="7" fillId="0" borderId="1" xfId="1" applyFont="1" applyFill="1" applyBorder="1" applyAlignment="1">
      <alignment horizontal="center"/>
    </xf>
    <xf numFmtId="164" fontId="7" fillId="0" borderId="3" xfId="1" applyNumberFormat="1" applyFont="1" applyFill="1" applyBorder="1" applyAlignment="1">
      <alignment horizontal="center"/>
    </xf>
    <xf numFmtId="43" fontId="7" fillId="0" borderId="1" xfId="1" applyFont="1" applyFill="1" applyBorder="1" applyAlignment="1">
      <alignment horizontal="center" vertical="center"/>
    </xf>
    <xf numFmtId="0" fontId="7" fillId="0" borderId="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4" xfId="0" applyFont="1" applyFill="1" applyBorder="1" applyAlignment="1">
      <alignment horizontal="center"/>
    </xf>
    <xf numFmtId="164" fontId="7" fillId="0" borderId="1" xfId="1" applyNumberFormat="1" applyFont="1" applyFill="1" applyBorder="1" applyAlignment="1"/>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3" xfId="0" applyNumberFormat="1" applyFont="1" applyFill="1" applyBorder="1" applyAlignment="1">
      <alignment horizontal="center" vertical="center"/>
    </xf>
    <xf numFmtId="0" fontId="14" fillId="0" borderId="0" xfId="0" applyFont="1" applyFill="1" applyAlignment="1">
      <alignment horizontal="center" vertical="center"/>
    </xf>
    <xf numFmtId="1" fontId="0" fillId="0" borderId="1" xfId="0" applyNumberFormat="1" applyFill="1" applyBorder="1" applyAlignment="1">
      <alignment horizontal="center" vertical="center"/>
    </xf>
    <xf numFmtId="1" fontId="0" fillId="0" borderId="0" xfId="0" applyNumberFormat="1" applyFill="1" applyAlignment="1">
      <alignment vertical="center"/>
    </xf>
    <xf numFmtId="0" fontId="15" fillId="0" borderId="0" xfId="0" applyFont="1" applyFill="1"/>
    <xf numFmtId="0" fontId="16" fillId="0" borderId="0" xfId="0" applyFont="1" applyFill="1"/>
    <xf numFmtId="0" fontId="7" fillId="0" borderId="0" xfId="0" applyFont="1" applyFill="1" applyBorder="1" applyAlignment="1">
      <alignment vertical="center"/>
    </xf>
    <xf numFmtId="0" fontId="7" fillId="0" borderId="0" xfId="0" applyFont="1" applyFill="1" applyBorder="1" applyAlignment="1"/>
    <xf numFmtId="43" fontId="8" fillId="0" borderId="0" xfId="1" applyFont="1" applyFill="1" applyBorder="1" applyAlignment="1">
      <alignment horizontal="center"/>
    </xf>
    <xf numFmtId="0" fontId="10" fillId="0" borderId="0" xfId="0" applyFont="1" applyFill="1" applyBorder="1" applyAlignment="1"/>
    <xf numFmtId="0" fontId="9" fillId="0" borderId="0" xfId="0" applyFont="1" applyFill="1" applyBorder="1" applyAlignment="1"/>
    <xf numFmtId="0" fontId="7" fillId="0" borderId="0" xfId="0" applyFont="1" applyFill="1" applyBorder="1" applyAlignment="1">
      <alignment vertical="top" wrapText="1"/>
    </xf>
    <xf numFmtId="164" fontId="7" fillId="0" borderId="11" xfId="1" applyNumberFormat="1" applyFont="1" applyFill="1" applyBorder="1" applyAlignment="1"/>
    <xf numFmtId="0" fontId="8" fillId="0" borderId="10" xfId="0" applyFont="1" applyFill="1" applyBorder="1"/>
    <xf numFmtId="164" fontId="8" fillId="0" borderId="3" xfId="1" applyNumberFormat="1" applyFont="1" applyFill="1" applyBorder="1" applyAlignment="1">
      <alignment horizontal="center"/>
    </xf>
    <xf numFmtId="164" fontId="8" fillId="0" borderId="3" xfId="1" applyNumberFormat="1" applyFont="1" applyFill="1" applyBorder="1" applyAlignment="1"/>
    <xf numFmtId="164" fontId="8" fillId="0" borderId="18" xfId="1" applyNumberFormat="1" applyFont="1" applyFill="1" applyBorder="1" applyAlignment="1"/>
    <xf numFmtId="0" fontId="8" fillId="0" borderId="0" xfId="0" applyFont="1" applyFill="1" applyBorder="1" applyAlignment="1">
      <alignment horizontal="center"/>
    </xf>
    <xf numFmtId="164" fontId="8" fillId="0" borderId="0" xfId="1" applyNumberFormat="1" applyFont="1" applyFill="1" applyBorder="1" applyAlignment="1">
      <alignment horizontal="center"/>
    </xf>
    <xf numFmtId="164" fontId="8" fillId="0" borderId="8" xfId="1" applyNumberFormat="1" applyFont="1" applyFill="1" applyBorder="1" applyAlignment="1">
      <alignment horizontal="center"/>
    </xf>
    <xf numFmtId="164" fontId="8" fillId="0" borderId="16" xfId="1" applyNumberFormat="1" applyFont="1" applyFill="1" applyBorder="1" applyAlignment="1">
      <alignment horizontal="center"/>
    </xf>
    <xf numFmtId="164" fontId="8" fillId="0" borderId="16" xfId="1" applyNumberFormat="1" applyFont="1" applyFill="1" applyBorder="1" applyAlignment="1"/>
    <xf numFmtId="164" fontId="8" fillId="0" borderId="17" xfId="1" applyNumberFormat="1" applyFont="1" applyFill="1" applyBorder="1" applyAlignment="1"/>
    <xf numFmtId="0" fontId="7" fillId="0" borderId="8" xfId="0" applyFont="1" applyFill="1" applyBorder="1" applyAlignment="1">
      <alignment vertical="center"/>
    </xf>
    <xf numFmtId="0" fontId="7" fillId="0" borderId="10" xfId="0" applyFont="1" applyFill="1" applyBorder="1"/>
    <xf numFmtId="164" fontId="7" fillId="0" borderId="18" xfId="1" applyNumberFormat="1" applyFont="1" applyFill="1" applyBorder="1" applyAlignment="1"/>
    <xf numFmtId="0" fontId="7" fillId="0" borderId="8" xfId="0" applyFont="1" applyFill="1" applyBorder="1"/>
    <xf numFmtId="43" fontId="7" fillId="0" borderId="3" xfId="1" applyNumberFormat="1" applyFont="1" applyFill="1" applyBorder="1" applyAlignment="1">
      <alignment horizontal="center"/>
    </xf>
    <xf numFmtId="0" fontId="7" fillId="0" borderId="19" xfId="0" applyFont="1" applyFill="1" applyBorder="1"/>
    <xf numFmtId="0" fontId="7" fillId="0" borderId="14" xfId="0" applyFont="1" applyFill="1" applyBorder="1" applyAlignment="1">
      <alignment vertical="center" wrapText="1"/>
    </xf>
    <xf numFmtId="0" fontId="8" fillId="0" borderId="14" xfId="0" applyFont="1" applyFill="1" applyBorder="1"/>
    <xf numFmtId="164" fontId="8" fillId="0" borderId="1" xfId="1" applyNumberFormat="1" applyFont="1" applyFill="1" applyBorder="1" applyAlignment="1">
      <alignment horizontal="center"/>
    </xf>
    <xf numFmtId="164" fontId="8" fillId="0" borderId="1" xfId="1" applyNumberFormat="1" applyFont="1" applyFill="1" applyBorder="1" applyAlignment="1"/>
    <xf numFmtId="0" fontId="9" fillId="0" borderId="13" xfId="0" applyFont="1" applyFill="1" applyBorder="1"/>
    <xf numFmtId="0" fontId="9" fillId="0" borderId="14" xfId="0" applyFont="1" applyFill="1" applyBorder="1" applyAlignment="1"/>
    <xf numFmtId="49" fontId="8" fillId="0" borderId="16" xfId="1" applyNumberFormat="1" applyFont="1" applyFill="1" applyBorder="1" applyAlignment="1">
      <alignment horizontal="right"/>
    </xf>
    <xf numFmtId="49" fontId="8" fillId="0" borderId="17" xfId="1" applyNumberFormat="1" applyFont="1" applyFill="1" applyBorder="1" applyAlignment="1">
      <alignment horizontal="right"/>
    </xf>
    <xf numFmtId="0" fontId="13" fillId="0" borderId="11" xfId="0" applyFont="1" applyFill="1" applyBorder="1" applyAlignment="1">
      <alignment horizontal="center" vertical="center"/>
    </xf>
    <xf numFmtId="0" fontId="7" fillId="0" borderId="3" xfId="1" applyNumberFormat="1" applyFont="1" applyFill="1" applyBorder="1" applyAlignment="1">
      <alignment horizontal="center"/>
    </xf>
    <xf numFmtId="0" fontId="7" fillId="0" borderId="18" xfId="1" applyNumberFormat="1" applyFont="1" applyFill="1" applyBorder="1" applyAlignment="1">
      <alignment horizontal="center"/>
    </xf>
    <xf numFmtId="49" fontId="8" fillId="0" borderId="16" xfId="1" applyNumberFormat="1" applyFont="1" applyFill="1" applyBorder="1" applyAlignment="1"/>
    <xf numFmtId="49" fontId="8" fillId="0" borderId="17" xfId="1" applyNumberFormat="1" applyFont="1" applyFill="1" applyBorder="1" applyAlignment="1">
      <alignment horizontal="center"/>
    </xf>
    <xf numFmtId="43" fontId="7" fillId="0" borderId="3" xfId="1" applyFont="1" applyFill="1" applyBorder="1" applyAlignment="1">
      <alignment horizontal="center"/>
    </xf>
    <xf numFmtId="43" fontId="7" fillId="0" borderId="18" xfId="1" applyFont="1" applyFill="1" applyBorder="1" applyAlignment="1">
      <alignment horizontal="center"/>
    </xf>
    <xf numFmtId="2" fontId="8" fillId="0" borderId="16" xfId="1" applyNumberFormat="1" applyFont="1" applyFill="1" applyBorder="1" applyAlignment="1"/>
    <xf numFmtId="2" fontId="8" fillId="0" borderId="16" xfId="1" applyNumberFormat="1" applyFont="1" applyFill="1" applyBorder="1" applyAlignment="1">
      <alignment horizontal="center"/>
    </xf>
    <xf numFmtId="2" fontId="8" fillId="0" borderId="17" xfId="1" applyNumberFormat="1" applyFont="1" applyFill="1" applyBorder="1" applyAlignment="1">
      <alignment horizontal="center"/>
    </xf>
    <xf numFmtId="0" fontId="12" fillId="0" borderId="23" xfId="0" applyFont="1" applyFill="1" applyBorder="1"/>
    <xf numFmtId="164" fontId="8" fillId="0" borderId="22" xfId="1" applyNumberFormat="1" applyFont="1" applyFill="1" applyBorder="1" applyAlignment="1">
      <alignment horizontal="center"/>
    </xf>
    <xf numFmtId="2" fontId="8" fillId="0" borderId="22" xfId="1" applyNumberFormat="1" applyFont="1" applyFill="1" applyBorder="1" applyAlignment="1"/>
    <xf numFmtId="43" fontId="8" fillId="0" borderId="22" xfId="1" applyFont="1" applyFill="1" applyBorder="1" applyAlignment="1">
      <alignment horizontal="center"/>
    </xf>
    <xf numFmtId="2" fontId="8" fillId="0" borderId="22" xfId="1" applyNumberFormat="1" applyFont="1" applyFill="1" applyBorder="1" applyAlignment="1">
      <alignment horizontal="center"/>
    </xf>
    <xf numFmtId="2" fontId="8" fillId="0" borderId="24" xfId="1" applyNumberFormat="1" applyFont="1" applyFill="1" applyBorder="1" applyAlignment="1">
      <alignment horizontal="center"/>
    </xf>
    <xf numFmtId="164" fontId="7" fillId="0" borderId="18" xfId="1" applyNumberFormat="1" applyFont="1" applyFill="1" applyBorder="1" applyAlignment="1">
      <alignment horizontal="center"/>
    </xf>
    <xf numFmtId="2" fontId="8" fillId="0" borderId="16" xfId="1" applyNumberFormat="1" applyFont="1" applyFill="1" applyBorder="1" applyAlignment="1">
      <alignment horizontal="right"/>
    </xf>
    <xf numFmtId="44" fontId="13" fillId="0" borderId="1" xfId="1" applyNumberFormat="1" applyFont="1" applyFill="1" applyBorder="1" applyAlignment="1">
      <alignment horizontal="center" vertical="center"/>
    </xf>
    <xf numFmtId="166" fontId="13" fillId="0" borderId="11" xfId="1" applyNumberFormat="1" applyFont="1" applyFill="1" applyBorder="1" applyAlignment="1">
      <alignment horizontal="center" vertical="center"/>
    </xf>
    <xf numFmtId="2" fontId="7" fillId="0" borderId="11" xfId="1" applyNumberFormat="1" applyFont="1" applyFill="1" applyBorder="1" applyAlignment="1">
      <alignment horizontal="center" vertical="center"/>
    </xf>
    <xf numFmtId="0" fontId="15" fillId="0" borderId="22" xfId="0" applyFont="1" applyFill="1" applyBorder="1" applyAlignment="1">
      <alignment horizontal="center" vertical="center"/>
    </xf>
    <xf numFmtId="43" fontId="12" fillId="0" borderId="22" xfId="1" applyFont="1" applyFill="1" applyBorder="1" applyAlignment="1">
      <alignment horizontal="center"/>
    </xf>
    <xf numFmtId="1" fontId="12" fillId="0" borderId="22" xfId="1" applyNumberFormat="1" applyFont="1" applyFill="1" applyBorder="1" applyAlignment="1">
      <alignment horizontal="center"/>
    </xf>
    <xf numFmtId="1" fontId="12" fillId="0" borderId="24" xfId="1" applyNumberFormat="1" applyFont="1" applyFill="1" applyBorder="1" applyAlignment="1">
      <alignment horizontal="center"/>
    </xf>
    <xf numFmtId="0" fontId="7" fillId="0" borderId="0" xfId="0" applyFont="1" applyFill="1" applyBorder="1" applyAlignment="1">
      <alignment horizontal="center" vertical="top" wrapText="1"/>
    </xf>
    <xf numFmtId="0" fontId="4" fillId="0" borderId="0" xfId="0" applyFont="1" applyFill="1"/>
    <xf numFmtId="168" fontId="7" fillId="0" borderId="1"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171" fontId="7" fillId="0" borderId="3" xfId="1"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7" fillId="0" borderId="18" xfId="0" applyNumberFormat="1" applyFont="1" applyFill="1" applyBorder="1" applyAlignment="1">
      <alignment horizontal="center" vertical="center"/>
    </xf>
    <xf numFmtId="168" fontId="7" fillId="0" borderId="1" xfId="1" applyNumberFormat="1" applyFont="1" applyFill="1" applyBorder="1" applyAlignment="1">
      <alignment horizontal="center" vertical="center"/>
    </xf>
    <xf numFmtId="0" fontId="7" fillId="0" borderId="14" xfId="0" applyFont="1" applyFill="1" applyBorder="1" applyAlignment="1">
      <alignment horizontal="left" vertical="distributed" wrapText="1"/>
    </xf>
    <xf numFmtId="0" fontId="13" fillId="0" borderId="3" xfId="0" applyNumberFormat="1" applyFont="1" applyFill="1" applyBorder="1" applyAlignment="1">
      <alignment horizontal="center" vertical="center"/>
    </xf>
    <xf numFmtId="0" fontId="13" fillId="0" borderId="37" xfId="0" applyFont="1" applyFill="1" applyBorder="1" applyAlignment="1">
      <alignment horizontal="left" vertical="center"/>
    </xf>
    <xf numFmtId="168" fontId="7" fillId="0" borderId="3" xfId="1" applyNumberFormat="1" applyFont="1" applyFill="1" applyBorder="1" applyAlignment="1">
      <alignment horizontal="center" vertical="center"/>
    </xf>
    <xf numFmtId="168" fontId="7" fillId="0" borderId="11" xfId="0" applyNumberFormat="1" applyFont="1" applyFill="1" applyBorder="1" applyAlignment="1">
      <alignment horizontal="center" vertical="center"/>
    </xf>
    <xf numFmtId="0" fontId="8" fillId="0" borderId="38" xfId="0" applyFont="1" applyFill="1" applyBorder="1"/>
    <xf numFmtId="49" fontId="8" fillId="0" borderId="1" xfId="1" applyNumberFormat="1" applyFont="1" applyFill="1" applyBorder="1" applyAlignment="1">
      <alignment horizontal="center"/>
    </xf>
    <xf numFmtId="1" fontId="8" fillId="0" borderId="11" xfId="1" applyNumberFormat="1" applyFont="1" applyFill="1" applyBorder="1" applyAlignment="1">
      <alignment horizontal="center"/>
    </xf>
    <xf numFmtId="0" fontId="0" fillId="0" borderId="4" xfId="0" applyFill="1" applyBorder="1"/>
    <xf numFmtId="0" fontId="0" fillId="0" borderId="5" xfId="0" applyFill="1" applyBorder="1" applyAlignment="1"/>
    <xf numFmtId="0" fontId="0" fillId="0" borderId="5" xfId="0" applyFill="1" applyBorder="1"/>
    <xf numFmtId="0" fontId="0" fillId="0" borderId="6" xfId="0" applyFill="1" applyBorder="1"/>
    <xf numFmtId="0" fontId="7" fillId="0" borderId="0" xfId="0" applyFont="1" applyFill="1" applyBorder="1" applyAlignment="1">
      <alignment horizontal="left" wrapText="1"/>
    </xf>
    <xf numFmtId="0" fontId="7" fillId="0" borderId="36" xfId="0" applyFont="1" applyFill="1" applyBorder="1" applyAlignment="1">
      <alignment horizontal="left" vertical="center"/>
    </xf>
    <xf numFmtId="0" fontId="13" fillId="0" borderId="36" xfId="0" applyFont="1" applyFill="1" applyBorder="1" applyAlignment="1">
      <alignment horizontal="left" vertical="center"/>
    </xf>
    <xf numFmtId="167" fontId="7" fillId="0" borderId="1" xfId="1" applyNumberFormat="1" applyFont="1" applyFill="1" applyBorder="1" applyAlignment="1">
      <alignment horizontal="center" vertical="center"/>
    </xf>
    <xf numFmtId="0" fontId="23" fillId="0" borderId="13" xfId="0" applyFont="1" applyFill="1" applyBorder="1" applyAlignment="1">
      <alignment horizontal="left" vertical="center"/>
    </xf>
    <xf numFmtId="43" fontId="18" fillId="0" borderId="1" xfId="1" applyFont="1" applyFill="1" applyBorder="1" applyAlignment="1">
      <alignment horizontal="center" vertical="center"/>
    </xf>
    <xf numFmtId="0" fontId="23" fillId="0" borderId="1" xfId="0" applyFont="1" applyFill="1" applyBorder="1" applyAlignment="1">
      <alignment horizontal="center" vertical="center"/>
    </xf>
    <xf numFmtId="0" fontId="23" fillId="0" borderId="11" xfId="0" applyFont="1" applyFill="1" applyBorder="1" applyAlignment="1">
      <alignment horizontal="center" vertical="center"/>
    </xf>
    <xf numFmtId="167" fontId="7" fillId="0" borderId="11" xfId="1" applyNumberFormat="1" applyFont="1" applyFill="1" applyBorder="1" applyAlignment="1">
      <alignment horizontal="center" vertical="center"/>
    </xf>
    <xf numFmtId="0" fontId="7" fillId="0" borderId="39" xfId="0" applyFont="1" applyFill="1" applyBorder="1" applyAlignment="1">
      <alignment horizontal="center" vertical="center"/>
    </xf>
    <xf numFmtId="164" fontId="13" fillId="0" borderId="18" xfId="1" applyNumberFormat="1" applyFont="1" applyFill="1" applyBorder="1" applyAlignment="1">
      <alignment horizontal="center" vertical="center"/>
    </xf>
    <xf numFmtId="0" fontId="0" fillId="0" borderId="0" xfId="0" applyFont="1" applyFill="1" applyAlignment="1">
      <alignment horizontal="left" vertical="center"/>
    </xf>
    <xf numFmtId="0" fontId="7" fillId="0" borderId="37" xfId="0" applyFont="1" applyFill="1" applyBorder="1" applyAlignment="1">
      <alignment horizontal="center" vertical="center"/>
    </xf>
    <xf numFmtId="0" fontId="13" fillId="0" borderId="37" xfId="0" applyFont="1" applyFill="1" applyBorder="1" applyAlignment="1">
      <alignment horizontal="center" vertical="center"/>
    </xf>
    <xf numFmtId="0" fontId="7" fillId="0" borderId="36" xfId="0" applyFont="1" applyFill="1" applyBorder="1" applyAlignment="1">
      <alignment vertical="center"/>
    </xf>
    <xf numFmtId="0" fontId="9" fillId="0" borderId="19" xfId="0" applyFont="1" applyFill="1" applyBorder="1"/>
    <xf numFmtId="0" fontId="13" fillId="0" borderId="14" xfId="0" applyFont="1" applyFill="1" applyBorder="1" applyAlignment="1">
      <alignment vertical="center"/>
    </xf>
    <xf numFmtId="164" fontId="7" fillId="0" borderId="18" xfId="0" applyNumberFormat="1" applyFont="1" applyFill="1" applyBorder="1" applyAlignment="1">
      <alignment horizontal="center" vertical="center"/>
    </xf>
    <xf numFmtId="43" fontId="7" fillId="0" borderId="1" xfId="1" applyFont="1" applyFill="1" applyBorder="1" applyAlignment="1">
      <alignment vertical="center"/>
    </xf>
    <xf numFmtId="164" fontId="13" fillId="0" borderId="11" xfId="1" applyNumberFormat="1" applyFont="1" applyFill="1" applyBorder="1" applyAlignment="1">
      <alignment vertical="center"/>
    </xf>
    <xf numFmtId="0" fontId="5" fillId="0" borderId="8" xfId="0" applyFont="1" applyFill="1" applyBorder="1"/>
    <xf numFmtId="166" fontId="0" fillId="0" borderId="1" xfId="0" applyNumberFormat="1" applyFill="1" applyBorder="1" applyAlignment="1">
      <alignment vertical="center"/>
    </xf>
    <xf numFmtId="43" fontId="8" fillId="0" borderId="1" xfId="1" applyFont="1" applyFill="1" applyBorder="1" applyAlignment="1">
      <alignment horizontal="center"/>
    </xf>
    <xf numFmtId="167" fontId="8" fillId="0" borderId="1" xfId="1" applyNumberFormat="1" applyFont="1" applyFill="1" applyBorder="1" applyAlignment="1">
      <alignment horizontal="center"/>
    </xf>
    <xf numFmtId="1" fontId="8" fillId="0" borderId="1" xfId="1" applyNumberFormat="1" applyFont="1" applyFill="1" applyBorder="1" applyAlignment="1">
      <alignment horizontal="center"/>
    </xf>
    <xf numFmtId="166" fontId="0" fillId="0" borderId="0" xfId="0" applyNumberFormat="1" applyFill="1" applyBorder="1" applyAlignment="1">
      <alignment vertical="center"/>
    </xf>
    <xf numFmtId="164" fontId="13" fillId="0" borderId="0" xfId="1" applyNumberFormat="1" applyFont="1" applyFill="1" applyBorder="1" applyAlignment="1">
      <alignment horizontal="center" vertical="center"/>
    </xf>
    <xf numFmtId="0" fontId="0" fillId="0" borderId="45" xfId="0" applyFill="1" applyBorder="1" applyAlignment="1">
      <alignment vertical="center"/>
    </xf>
    <xf numFmtId="2" fontId="7" fillId="0" borderId="45" xfId="0" applyNumberFormat="1" applyFont="1" applyFill="1" applyBorder="1" applyAlignment="1">
      <alignment horizontal="center" vertical="center"/>
    </xf>
    <xf numFmtId="0" fontId="7" fillId="0" borderId="45" xfId="0" applyFont="1" applyFill="1" applyBorder="1" applyAlignment="1">
      <alignment vertical="center"/>
    </xf>
    <xf numFmtId="0" fontId="13" fillId="0" borderId="14" xfId="0" applyFont="1" applyFill="1" applyBorder="1"/>
    <xf numFmtId="43" fontId="13" fillId="0" borderId="1" xfId="1" applyFont="1" applyFill="1" applyBorder="1" applyAlignment="1">
      <alignment horizontal="center"/>
    </xf>
    <xf numFmtId="1" fontId="13" fillId="0" borderId="1" xfId="1" applyNumberFormat="1" applyFont="1" applyFill="1" applyBorder="1" applyAlignment="1">
      <alignment horizontal="center"/>
    </xf>
    <xf numFmtId="1" fontId="13" fillId="0" borderId="11" xfId="1" applyNumberFormat="1" applyFont="1" applyFill="1" applyBorder="1" applyAlignment="1">
      <alignment horizontal="center"/>
    </xf>
    <xf numFmtId="0" fontId="1" fillId="0" borderId="0" xfId="0" applyFont="1" applyFill="1"/>
    <xf numFmtId="0" fontId="7" fillId="0" borderId="7" xfId="0" applyFont="1" applyFill="1" applyBorder="1" applyAlignment="1">
      <alignment horizontal="left" vertical="distributed" wrapText="1"/>
    </xf>
    <xf numFmtId="0" fontId="7" fillId="0" borderId="0" xfId="0" applyFont="1" applyFill="1" applyBorder="1" applyAlignment="1">
      <alignment horizontal="left" vertical="distributed" wrapText="1"/>
    </xf>
    <xf numFmtId="0" fontId="7" fillId="0" borderId="8" xfId="0" applyFont="1" applyFill="1" applyBorder="1" applyAlignment="1">
      <alignment horizontal="left" vertical="distributed" wrapText="1"/>
    </xf>
    <xf numFmtId="164" fontId="13" fillId="0" borderId="1" xfId="1" applyNumberFormat="1" applyFont="1" applyFill="1" applyBorder="1" applyAlignment="1">
      <alignment vertical="center"/>
    </xf>
    <xf numFmtId="0" fontId="13" fillId="0" borderId="14" xfId="0" applyFont="1" applyFill="1" applyBorder="1" applyAlignment="1">
      <alignment horizontal="center" vertical="center"/>
    </xf>
    <xf numFmtId="0" fontId="7" fillId="0" borderId="1" xfId="0" applyFont="1" applyBorder="1" applyAlignment="1">
      <alignment horizontal="left" vertical="center"/>
    </xf>
    <xf numFmtId="0" fontId="18" fillId="0" borderId="4" xfId="0" applyFont="1" applyFill="1" applyBorder="1" applyAlignment="1">
      <alignment vertical="center"/>
    </xf>
    <xf numFmtId="0" fontId="24" fillId="0" borderId="0" xfId="0" applyFont="1" applyFill="1"/>
    <xf numFmtId="0" fontId="18" fillId="0" borderId="7" xfId="0" applyFont="1" applyFill="1" applyBorder="1" applyAlignment="1">
      <alignment vertical="center"/>
    </xf>
    <xf numFmtId="0" fontId="18" fillId="0" borderId="7" xfId="0" applyFont="1" applyFill="1" applyBorder="1" applyAlignment="1">
      <alignment vertical="center" wrapText="1"/>
    </xf>
    <xf numFmtId="0" fontId="18" fillId="0" borderId="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left" vertical="center"/>
    </xf>
    <xf numFmtId="166" fontId="18" fillId="0" borderId="1" xfId="0" applyNumberFormat="1" applyFont="1" applyFill="1" applyBorder="1" applyAlignment="1">
      <alignment horizontal="center" vertical="center"/>
    </xf>
    <xf numFmtId="166" fontId="18" fillId="0" borderId="11" xfId="0" applyNumberFormat="1" applyFont="1" applyFill="1" applyBorder="1" applyAlignment="1">
      <alignment horizontal="center" vertical="center"/>
    </xf>
    <xf numFmtId="164" fontId="18" fillId="0" borderId="1" xfId="1" applyNumberFormat="1" applyFont="1" applyFill="1" applyBorder="1" applyAlignment="1">
      <alignment horizontal="center" vertical="center"/>
    </xf>
    <xf numFmtId="0" fontId="18" fillId="0" borderId="14" xfId="0" applyFont="1" applyFill="1" applyBorder="1" applyAlignment="1">
      <alignment horizontal="left" vertical="center"/>
    </xf>
    <xf numFmtId="166" fontId="18" fillId="0" borderId="1" xfId="1" applyNumberFormat="1" applyFont="1" applyFill="1" applyBorder="1" applyAlignment="1">
      <alignment horizontal="center" vertical="center"/>
    </xf>
    <xf numFmtId="0" fontId="18" fillId="0" borderId="0" xfId="0" applyFont="1" applyFill="1" applyAlignment="1">
      <alignment vertical="center"/>
    </xf>
    <xf numFmtId="43" fontId="18" fillId="0" borderId="1" xfId="1" applyNumberFormat="1" applyFont="1" applyFill="1" applyBorder="1" applyAlignment="1">
      <alignment horizontal="center" vertical="center"/>
    </xf>
    <xf numFmtId="43" fontId="18" fillId="0" borderId="1" xfId="0" applyNumberFormat="1" applyFont="1" applyFill="1" applyBorder="1" applyAlignment="1">
      <alignment horizontal="center" vertical="center"/>
    </xf>
    <xf numFmtId="43" fontId="18" fillId="0" borderId="11" xfId="0" applyNumberFormat="1" applyFont="1" applyFill="1" applyBorder="1" applyAlignment="1">
      <alignment horizontal="center" vertical="center"/>
    </xf>
    <xf numFmtId="0" fontId="23" fillId="0" borderId="1" xfId="0" applyFont="1" applyFill="1" applyBorder="1" applyAlignment="1">
      <alignment horizontal="left" vertical="center"/>
    </xf>
    <xf numFmtId="164" fontId="23" fillId="0" borderId="3" xfId="1" applyNumberFormat="1" applyFont="1" applyFill="1" applyBorder="1" applyAlignment="1">
      <alignment horizontal="center" vertical="center"/>
    </xf>
    <xf numFmtId="166" fontId="23" fillId="0" borderId="3" xfId="0" applyNumberFormat="1" applyFont="1" applyFill="1" applyBorder="1" applyAlignment="1">
      <alignment horizontal="center" vertical="center"/>
    </xf>
    <xf numFmtId="166" fontId="23" fillId="0" borderId="18" xfId="0" applyNumberFormat="1" applyFont="1" applyFill="1" applyBorder="1" applyAlignment="1">
      <alignment horizontal="center" vertical="center"/>
    </xf>
    <xf numFmtId="0" fontId="25" fillId="0" borderId="0" xfId="0" applyFont="1" applyFill="1" applyAlignment="1">
      <alignment vertical="center"/>
    </xf>
    <xf numFmtId="0" fontId="18" fillId="0" borderId="1" xfId="0" applyFont="1" applyFill="1" applyBorder="1" applyAlignment="1">
      <alignment horizontal="left" vertical="center"/>
    </xf>
    <xf numFmtId="164" fontId="18" fillId="0" borderId="3" xfId="1" applyNumberFormat="1" applyFont="1" applyFill="1" applyBorder="1" applyAlignment="1">
      <alignment horizontal="center" vertical="center"/>
    </xf>
    <xf numFmtId="166" fontId="18" fillId="0" borderId="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0" fontId="26" fillId="0" borderId="15" xfId="0" applyFont="1" applyFill="1" applyBorder="1"/>
    <xf numFmtId="43" fontId="18" fillId="0" borderId="16" xfId="1" applyFont="1" applyFill="1" applyBorder="1" applyAlignment="1">
      <alignment horizontal="center"/>
    </xf>
    <xf numFmtId="167" fontId="26" fillId="0" borderId="16" xfId="1" applyNumberFormat="1" applyFont="1" applyFill="1" applyBorder="1" applyAlignment="1">
      <alignment horizontal="center"/>
    </xf>
    <xf numFmtId="1" fontId="26" fillId="0" borderId="17" xfId="1" applyNumberFormat="1" applyFont="1" applyFill="1" applyBorder="1" applyAlignment="1">
      <alignment horizontal="center"/>
    </xf>
    <xf numFmtId="0" fontId="27" fillId="0" borderId="0" xfId="0" applyFont="1" applyFill="1"/>
    <xf numFmtId="0" fontId="29" fillId="0" borderId="0" xfId="0" applyFont="1" applyFill="1" applyAlignment="1">
      <alignment vertical="center"/>
    </xf>
    <xf numFmtId="0" fontId="30" fillId="0" borderId="14" xfId="0" applyFont="1" applyFill="1" applyBorder="1"/>
    <xf numFmtId="0" fontId="18" fillId="0" borderId="14" xfId="0" applyFont="1" applyFill="1" applyBorder="1"/>
    <xf numFmtId="0" fontId="30" fillId="0" borderId="15" xfId="0" applyFont="1" applyFill="1" applyBorder="1" applyAlignment="1"/>
    <xf numFmtId="0" fontId="30" fillId="0" borderId="7" xfId="0" applyFont="1" applyFill="1" applyBorder="1" applyAlignment="1"/>
    <xf numFmtId="164" fontId="18" fillId="0" borderId="0" xfId="1" applyNumberFormat="1" applyFont="1" applyFill="1" applyBorder="1" applyAlignment="1">
      <alignment horizontal="center"/>
    </xf>
    <xf numFmtId="164" fontId="18" fillId="0" borderId="0" xfId="1" applyNumberFormat="1" applyFont="1" applyFill="1" applyBorder="1" applyAlignment="1">
      <alignment horizontal="right"/>
    </xf>
    <xf numFmtId="164" fontId="18" fillId="0" borderId="8" xfId="1" applyNumberFormat="1" applyFont="1" applyFill="1" applyBorder="1" applyAlignment="1">
      <alignment horizontal="center"/>
    </xf>
    <xf numFmtId="2" fontId="18" fillId="0" borderId="1" xfId="0" applyNumberFormat="1" applyFont="1" applyFill="1" applyBorder="1" applyAlignment="1">
      <alignment horizontal="center" vertical="center"/>
    </xf>
    <xf numFmtId="43" fontId="23" fillId="0" borderId="1" xfId="1" applyFont="1" applyFill="1" applyBorder="1" applyAlignment="1">
      <alignment horizontal="center" vertical="center"/>
    </xf>
    <xf numFmtId="164" fontId="23" fillId="0" borderId="1" xfId="1" applyNumberFormat="1" applyFont="1" applyFill="1" applyBorder="1" applyAlignment="1">
      <alignment horizontal="center" vertical="center"/>
    </xf>
    <xf numFmtId="164" fontId="23" fillId="0" borderId="11" xfId="1" applyNumberFormat="1" applyFont="1" applyFill="1" applyBorder="1" applyAlignment="1">
      <alignment horizontal="center" vertical="center"/>
    </xf>
    <xf numFmtId="43" fontId="18" fillId="0" borderId="3" xfId="1" applyFont="1" applyFill="1" applyBorder="1" applyAlignment="1">
      <alignment horizontal="center" vertical="center"/>
    </xf>
    <xf numFmtId="0" fontId="18" fillId="0" borderId="13" xfId="0" applyFont="1" applyFill="1" applyBorder="1" applyAlignment="1">
      <alignment horizontal="left" vertical="center" wrapText="1"/>
    </xf>
    <xf numFmtId="43" fontId="18" fillId="0" borderId="3" xfId="1" applyNumberFormat="1" applyFont="1" applyFill="1" applyBorder="1" applyAlignment="1">
      <alignment horizontal="center" vertical="center"/>
    </xf>
    <xf numFmtId="43" fontId="18" fillId="0" borderId="18" xfId="0" applyNumberFormat="1" applyFont="1" applyFill="1" applyBorder="1" applyAlignment="1">
      <alignment horizontal="center" vertical="center"/>
    </xf>
    <xf numFmtId="0" fontId="30"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14" xfId="0" applyFont="1" applyFill="1" applyBorder="1" applyAlignment="1">
      <alignment horizontal="center" vertical="center"/>
    </xf>
    <xf numFmtId="0" fontId="18" fillId="0" borderId="34" xfId="0" applyFont="1" applyFill="1" applyBorder="1" applyAlignment="1">
      <alignment horizontal="left" vertical="center"/>
    </xf>
    <xf numFmtId="0" fontId="18" fillId="0" borderId="1" xfId="0" applyFont="1" applyFill="1" applyBorder="1" applyAlignment="1">
      <alignment vertical="center"/>
    </xf>
    <xf numFmtId="0" fontId="18" fillId="0" borderId="13" xfId="0" applyFont="1" applyFill="1" applyBorder="1" applyAlignment="1">
      <alignment horizontal="center" vertical="center"/>
    </xf>
    <xf numFmtId="2" fontId="18" fillId="0" borderId="3" xfId="0" applyNumberFormat="1" applyFont="1" applyFill="1" applyBorder="1" applyAlignment="1">
      <alignment horizontal="center" vertical="center"/>
    </xf>
    <xf numFmtId="2" fontId="18" fillId="0" borderId="18" xfId="0" applyNumberFormat="1" applyFont="1" applyFill="1" applyBorder="1" applyAlignment="1">
      <alignment horizontal="center" vertical="center"/>
    </xf>
    <xf numFmtId="0" fontId="34" fillId="0" borderId="7" xfId="0" applyFont="1" applyFill="1" applyBorder="1" applyAlignment="1"/>
    <xf numFmtId="164" fontId="18" fillId="0" borderId="1"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43" fontId="23" fillId="0" borderId="3" xfId="1" applyFont="1" applyFill="1" applyBorder="1" applyAlignment="1">
      <alignment horizontal="center" vertical="center"/>
    </xf>
    <xf numFmtId="164" fontId="23" fillId="0" borderId="18" xfId="1" applyNumberFormat="1" applyFont="1" applyFill="1" applyBorder="1" applyAlignment="1">
      <alignment horizontal="center" vertical="center"/>
    </xf>
    <xf numFmtId="0" fontId="23" fillId="0" borderId="13" xfId="0" applyFont="1" applyFill="1" applyBorder="1" applyAlignment="1">
      <alignment horizontal="center" vertical="center"/>
    </xf>
    <xf numFmtId="166" fontId="24" fillId="0" borderId="0" xfId="0" applyNumberFormat="1" applyFont="1" applyFill="1" applyAlignment="1">
      <alignment vertical="center"/>
    </xf>
    <xf numFmtId="43" fontId="18" fillId="0" borderId="11" xfId="1" applyFont="1" applyFill="1" applyBorder="1" applyAlignment="1">
      <alignment horizontal="center" vertical="center"/>
    </xf>
    <xf numFmtId="43" fontId="18" fillId="0" borderId="1" xfId="1" applyFont="1" applyFill="1" applyBorder="1" applyAlignment="1">
      <alignment vertical="center"/>
    </xf>
    <xf numFmtId="43" fontId="23" fillId="0" borderId="11" xfId="1" applyFont="1" applyFill="1" applyBorder="1" applyAlignment="1">
      <alignment vertical="center"/>
    </xf>
    <xf numFmtId="43" fontId="23" fillId="0" borderId="11" xfId="1" applyFont="1" applyFill="1" applyBorder="1" applyAlignment="1">
      <alignment horizontal="center" vertical="center"/>
    </xf>
    <xf numFmtId="43" fontId="18" fillId="0" borderId="18" xfId="1" applyFont="1" applyFill="1" applyBorder="1" applyAlignment="1">
      <alignment horizontal="center" vertical="center"/>
    </xf>
    <xf numFmtId="164" fontId="18" fillId="0" borderId="18" xfId="1" applyNumberFormat="1" applyFont="1" applyFill="1" applyBorder="1" applyAlignment="1">
      <alignment horizontal="center" vertical="center"/>
    </xf>
    <xf numFmtId="43" fontId="18" fillId="0" borderId="16" xfId="1" applyFont="1" applyFill="1" applyBorder="1" applyAlignment="1">
      <alignment horizontal="center" vertical="center"/>
    </xf>
    <xf numFmtId="167" fontId="26" fillId="0" borderId="17" xfId="1" applyNumberFormat="1" applyFont="1" applyFill="1" applyBorder="1" applyAlignment="1">
      <alignment horizontal="center"/>
    </xf>
    <xf numFmtId="0" fontId="18" fillId="0" borderId="23" xfId="0" applyFont="1" applyFill="1" applyBorder="1" applyAlignment="1">
      <alignment vertical="center"/>
    </xf>
    <xf numFmtId="0" fontId="18" fillId="0" borderId="19" xfId="0" applyFont="1" applyFill="1" applyBorder="1" applyAlignment="1">
      <alignment vertical="center" wrapText="1"/>
    </xf>
    <xf numFmtId="0" fontId="18" fillId="0" borderId="0" xfId="0" applyFont="1" applyFill="1" applyBorder="1" applyAlignment="1">
      <alignment vertical="center" wrapText="1"/>
    </xf>
    <xf numFmtId="0" fontId="23" fillId="0" borderId="14" xfId="0" applyFont="1" applyFill="1" applyBorder="1" applyAlignment="1">
      <alignment horizontal="left" vertical="center"/>
    </xf>
    <xf numFmtId="166" fontId="23" fillId="0" borderId="1" xfId="0" applyNumberFormat="1" applyFont="1" applyFill="1" applyBorder="1" applyAlignment="1">
      <alignment horizontal="center" vertical="center"/>
    </xf>
    <xf numFmtId="166" fontId="23" fillId="0" borderId="11" xfId="0" applyNumberFormat="1" applyFont="1" applyFill="1" applyBorder="1" applyAlignment="1">
      <alignment horizontal="center" vertical="center"/>
    </xf>
    <xf numFmtId="165" fontId="18" fillId="0" borderId="1" xfId="1" applyNumberFormat="1" applyFont="1" applyFill="1" applyBorder="1" applyAlignment="1">
      <alignment horizontal="center" vertical="center"/>
    </xf>
    <xf numFmtId="168" fontId="18" fillId="0" borderId="1" xfId="0" applyNumberFormat="1" applyFont="1" applyFill="1" applyBorder="1" applyAlignment="1">
      <alignment horizontal="center" vertical="center"/>
    </xf>
    <xf numFmtId="165" fontId="18" fillId="0" borderId="11" xfId="0" applyNumberFormat="1" applyFont="1" applyFill="1" applyBorder="1" applyAlignment="1">
      <alignment horizontal="center" vertical="center"/>
    </xf>
    <xf numFmtId="0" fontId="18" fillId="0" borderId="14" xfId="0" applyFont="1" applyFill="1" applyBorder="1" applyAlignment="1">
      <alignment horizontal="left" vertical="center" wrapText="1"/>
    </xf>
    <xf numFmtId="164" fontId="18" fillId="0" borderId="11" xfId="0" applyNumberFormat="1" applyFont="1" applyFill="1" applyBorder="1" applyAlignment="1">
      <alignment horizontal="center" vertical="center"/>
    </xf>
    <xf numFmtId="0" fontId="8" fillId="0" borderId="0" xfId="0" applyFont="1" applyFill="1"/>
    <xf numFmtId="0" fontId="13" fillId="0" borderId="3" xfId="0" applyFont="1" applyFill="1" applyBorder="1" applyAlignment="1">
      <alignment horizontal="center"/>
    </xf>
    <xf numFmtId="0" fontId="13" fillId="0" borderId="3" xfId="0" applyFont="1" applyFill="1" applyBorder="1" applyAlignment="1">
      <alignment horizontal="center" vertical="center"/>
    </xf>
    <xf numFmtId="166" fontId="0" fillId="0" borderId="1" xfId="0" applyNumberFormat="1" applyFill="1" applyBorder="1"/>
    <xf numFmtId="43" fontId="7" fillId="0" borderId="1" xfId="1" applyNumberFormat="1" applyFont="1" applyFill="1" applyBorder="1" applyAlignment="1">
      <alignment horizontal="center"/>
    </xf>
    <xf numFmtId="0" fontId="7" fillId="0" borderId="1" xfId="0" applyFont="1" applyFill="1" applyBorder="1" applyAlignment="1">
      <alignment horizontal="center" vertical="center"/>
    </xf>
    <xf numFmtId="164" fontId="7" fillId="0" borderId="1" xfId="1" applyNumberFormat="1" applyFont="1" applyFill="1" applyBorder="1" applyAlignment="1"/>
    <xf numFmtId="164" fontId="7" fillId="0" borderId="16" xfId="1" applyNumberFormat="1" applyFont="1" applyFill="1" applyBorder="1" applyAlignment="1">
      <alignment horizontal="center"/>
    </xf>
    <xf numFmtId="164" fontId="7" fillId="0" borderId="17" xfId="1" applyNumberFormat="1" applyFont="1" applyFill="1" applyBorder="1" applyAlignment="1">
      <alignment horizontal="center"/>
    </xf>
    <xf numFmtId="0" fontId="9" fillId="0" borderId="4" xfId="0" applyFont="1" applyFill="1" applyBorder="1" applyAlignment="1">
      <alignment horizontal="center" vertical="top"/>
    </xf>
    <xf numFmtId="0" fontId="9" fillId="0" borderId="7" xfId="0" applyFont="1" applyFill="1" applyBorder="1" applyAlignment="1">
      <alignment horizontal="center" vertical="top"/>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0" xfId="0" applyFont="1" applyFill="1" applyBorder="1" applyAlignment="1">
      <alignment horizontal="center"/>
    </xf>
    <xf numFmtId="0" fontId="7" fillId="0" borderId="8"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43" fontId="7" fillId="0" borderId="1" xfId="1" applyNumberFormat="1" applyFont="1" applyFill="1" applyBorder="1" applyAlignment="1">
      <alignment horizontal="center"/>
    </xf>
    <xf numFmtId="43" fontId="7" fillId="0" borderId="11" xfId="1" applyNumberFormat="1" applyFont="1" applyFill="1" applyBorder="1" applyAlignment="1">
      <alignment horizontal="center"/>
    </xf>
    <xf numFmtId="165" fontId="7" fillId="0" borderId="1" xfId="1" applyNumberFormat="1" applyFont="1" applyFill="1" applyBorder="1" applyAlignment="1">
      <alignment horizontal="center"/>
    </xf>
    <xf numFmtId="164" fontId="7" fillId="0" borderId="1" xfId="1" applyNumberFormat="1" applyFont="1" applyFill="1" applyBorder="1" applyAlignment="1">
      <alignment horizontal="center"/>
    </xf>
    <xf numFmtId="164" fontId="7" fillId="0" borderId="11" xfId="1" applyNumberFormat="1" applyFont="1" applyFill="1" applyBorder="1" applyAlignment="1">
      <alignment horizontal="center"/>
    </xf>
    <xf numFmtId="0" fontId="9" fillId="0" borderId="14" xfId="0" applyFont="1" applyFill="1" applyBorder="1" applyAlignment="1">
      <alignment horizontal="left"/>
    </xf>
    <xf numFmtId="0" fontId="9" fillId="0" borderId="1" xfId="0" applyFont="1" applyFill="1" applyBorder="1" applyAlignment="1">
      <alignment horizontal="left"/>
    </xf>
    <xf numFmtId="0" fontId="9" fillId="0" borderId="11" xfId="0" applyFont="1" applyFill="1" applyBorder="1" applyAlignment="1">
      <alignment horizontal="left"/>
    </xf>
    <xf numFmtId="0" fontId="9" fillId="0" borderId="23" xfId="0" applyFont="1" applyFill="1" applyBorder="1" applyAlignment="1">
      <alignment horizontal="center" vertical="top"/>
    </xf>
    <xf numFmtId="0" fontId="10" fillId="0" borderId="25" xfId="0" applyFont="1" applyFill="1" applyBorder="1" applyAlignment="1">
      <alignment horizontal="left"/>
    </xf>
    <xf numFmtId="0" fontId="10" fillId="0" borderId="26" xfId="0" applyFont="1" applyFill="1" applyBorder="1" applyAlignment="1">
      <alignment horizontal="left"/>
    </xf>
    <xf numFmtId="0" fontId="10" fillId="0" borderId="27" xfId="0" applyFont="1" applyFill="1" applyBorder="1" applyAlignment="1">
      <alignment horizontal="left"/>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Fill="1" applyBorder="1" applyAlignment="1">
      <alignment horizontal="center"/>
    </xf>
    <xf numFmtId="0" fontId="7" fillId="0" borderId="11" xfId="0" applyFont="1" applyFill="1" applyBorder="1" applyAlignment="1">
      <alignment horizontal="center"/>
    </xf>
    <xf numFmtId="164" fontId="7" fillId="0" borderId="16" xfId="1" applyNumberFormat="1" applyFont="1" applyFill="1" applyBorder="1" applyAlignment="1">
      <alignment horizontal="right"/>
    </xf>
    <xf numFmtId="49" fontId="9" fillId="0" borderId="1" xfId="1" applyNumberFormat="1" applyFont="1" applyFill="1" applyBorder="1" applyAlignment="1">
      <alignment horizontal="center"/>
    </xf>
    <xf numFmtId="49" fontId="9" fillId="0" borderId="11" xfId="1" applyNumberFormat="1"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164" fontId="9" fillId="0" borderId="1" xfId="1" applyNumberFormat="1" applyFont="1" applyFill="1" applyBorder="1" applyAlignment="1">
      <alignment horizontal="center"/>
    </xf>
    <xf numFmtId="164" fontId="9" fillId="0" borderId="11" xfId="1" applyNumberFormat="1" applyFont="1" applyFill="1" applyBorder="1" applyAlignment="1">
      <alignment horizont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43" fontId="7" fillId="0" borderId="16" xfId="1" applyNumberFormat="1" applyFont="1" applyFill="1" applyBorder="1" applyAlignment="1">
      <alignment horizontal="center"/>
    </xf>
    <xf numFmtId="43" fontId="7" fillId="0" borderId="17" xfId="1" applyNumberFormat="1" applyFont="1"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9" fillId="0" borderId="35" xfId="0" applyFont="1" applyBorder="1" applyAlignment="1">
      <alignment horizontal="center"/>
    </xf>
    <xf numFmtId="0" fontId="9" fillId="0" borderId="52" xfId="0" applyFont="1" applyBorder="1" applyAlignment="1">
      <alignment horizontal="center"/>
    </xf>
    <xf numFmtId="0" fontId="9" fillId="0" borderId="47" xfId="0" applyFont="1" applyBorder="1" applyAlignment="1">
      <alignment horizontal="center"/>
    </xf>
    <xf numFmtId="0" fontId="7" fillId="0" borderId="55"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top" wrapText="1"/>
    </xf>
    <xf numFmtId="0" fontId="9" fillId="0" borderId="54" xfId="0" applyFont="1" applyFill="1" applyBorder="1" applyAlignment="1">
      <alignment horizontal="center" vertical="top"/>
    </xf>
    <xf numFmtId="0" fontId="9" fillId="0" borderId="12" xfId="0" applyFont="1" applyFill="1" applyBorder="1" applyAlignment="1">
      <alignment horizontal="center" vertical="top"/>
    </xf>
    <xf numFmtId="0" fontId="9" fillId="0" borderId="53" xfId="0" applyFont="1" applyFill="1" applyBorder="1" applyAlignment="1">
      <alignment horizontal="center" vertical="top"/>
    </xf>
    <xf numFmtId="0" fontId="7" fillId="0" borderId="39" xfId="0" applyFont="1" applyFill="1" applyBorder="1" applyAlignment="1">
      <alignment horizontal="right"/>
    </xf>
    <xf numFmtId="0" fontId="7" fillId="0" borderId="41" xfId="0" applyFont="1" applyFill="1" applyBorder="1" applyAlignment="1">
      <alignment horizontal="right"/>
    </xf>
    <xf numFmtId="166" fontId="7" fillId="0" borderId="39" xfId="0" applyNumberFormat="1" applyFont="1" applyFill="1" applyBorder="1" applyAlignment="1">
      <alignment horizontal="right"/>
    </xf>
    <xf numFmtId="166" fontId="7" fillId="0" borderId="41" xfId="0" applyNumberFormat="1" applyFont="1" applyFill="1" applyBorder="1" applyAlignment="1">
      <alignment horizontal="right"/>
    </xf>
    <xf numFmtId="0" fontId="9" fillId="0" borderId="37" xfId="0" applyFont="1" applyBorder="1" applyAlignment="1">
      <alignment horizontal="left"/>
    </xf>
    <xf numFmtId="0" fontId="9" fillId="0" borderId="40" xfId="0" applyFont="1" applyBorder="1" applyAlignment="1">
      <alignment horizontal="left"/>
    </xf>
    <xf numFmtId="0" fontId="9" fillId="0" borderId="41" xfId="0" applyFont="1" applyBorder="1" applyAlignment="1">
      <alignment horizontal="left"/>
    </xf>
    <xf numFmtId="2" fontId="7" fillId="0" borderId="39" xfId="0" applyNumberFormat="1" applyFont="1" applyFill="1" applyBorder="1" applyAlignment="1">
      <alignment horizontal="right"/>
    </xf>
    <xf numFmtId="2" fontId="7" fillId="0" borderId="41" xfId="0" applyNumberFormat="1" applyFont="1" applyFill="1" applyBorder="1" applyAlignment="1">
      <alignment horizontal="right"/>
    </xf>
    <xf numFmtId="164" fontId="7" fillId="0" borderId="1" xfId="1" applyNumberFormat="1" applyFont="1" applyFill="1" applyBorder="1" applyAlignment="1">
      <alignment horizontal="right"/>
    </xf>
    <xf numFmtId="0" fontId="7" fillId="0" borderId="14" xfId="0" applyFont="1" applyFill="1" applyBorder="1" applyAlignment="1">
      <alignment horizontal="center"/>
    </xf>
    <xf numFmtId="0" fontId="10" fillId="0" borderId="10" xfId="0" applyFont="1" applyFill="1" applyBorder="1" applyAlignment="1">
      <alignment horizontal="left"/>
    </xf>
    <xf numFmtId="0" fontId="10" fillId="0" borderId="3" xfId="0" applyFont="1" applyFill="1" applyBorder="1" applyAlignment="1">
      <alignment horizontal="left"/>
    </xf>
    <xf numFmtId="164" fontId="9" fillId="0" borderId="51" xfId="1" applyNumberFormat="1" applyFont="1" applyFill="1" applyBorder="1" applyAlignment="1">
      <alignment horizont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166" fontId="9" fillId="0" borderId="48" xfId="0" applyNumberFormat="1" applyFont="1" applyFill="1" applyBorder="1" applyAlignment="1">
      <alignment horizontal="right"/>
    </xf>
    <xf numFmtId="166" fontId="9" fillId="0" borderId="50" xfId="0" applyNumberFormat="1" applyFont="1" applyFill="1" applyBorder="1" applyAlignment="1">
      <alignment horizontal="right"/>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165" fontId="7" fillId="0" borderId="11" xfId="1" applyNumberFormat="1" applyFont="1" applyFill="1" applyBorder="1" applyAlignment="1">
      <alignment horizontal="center"/>
    </xf>
    <xf numFmtId="164" fontId="7" fillId="0" borderId="28" xfId="1" applyNumberFormat="1" applyFont="1" applyFill="1" applyBorder="1" applyAlignment="1">
      <alignment horizontal="center"/>
    </xf>
    <xf numFmtId="164" fontId="7" fillId="0" borderId="29" xfId="1" applyNumberFormat="1" applyFont="1" applyFill="1" applyBorder="1" applyAlignment="1">
      <alignment horizontal="center"/>
    </xf>
    <xf numFmtId="164" fontId="7" fillId="0" borderId="30" xfId="1" applyNumberFormat="1" applyFont="1" applyFill="1" applyBorder="1" applyAlignment="1">
      <alignment horizontal="center"/>
    </xf>
    <xf numFmtId="164" fontId="7" fillId="0" borderId="31" xfId="1" applyNumberFormat="1" applyFont="1" applyFill="1" applyBorder="1" applyAlignment="1">
      <alignment horizontal="center"/>
    </xf>
    <xf numFmtId="164" fontId="7" fillId="0" borderId="32" xfId="1" applyNumberFormat="1" applyFont="1" applyFill="1" applyBorder="1" applyAlignment="1">
      <alignment horizontal="center"/>
    </xf>
    <xf numFmtId="164" fontId="7" fillId="0" borderId="33" xfId="1" applyNumberFormat="1" applyFont="1" applyFill="1" applyBorder="1" applyAlignment="1">
      <alignment horizontal="center"/>
    </xf>
    <xf numFmtId="166" fontId="7" fillId="0" borderId="1" xfId="1" applyNumberFormat="1" applyFont="1" applyFill="1" applyBorder="1" applyAlignment="1">
      <alignment horizontal="center"/>
    </xf>
    <xf numFmtId="0" fontId="7" fillId="0" borderId="1" xfId="1" applyNumberFormat="1" applyFont="1" applyFill="1" applyBorder="1" applyAlignment="1">
      <alignment horizontal="center"/>
    </xf>
    <xf numFmtId="0" fontId="7" fillId="0" borderId="11" xfId="1" applyNumberFormat="1" applyFont="1" applyFill="1" applyBorder="1" applyAlignment="1">
      <alignment horizontal="center"/>
    </xf>
    <xf numFmtId="166" fontId="7" fillId="0" borderId="11" xfId="1" applyNumberFormat="1" applyFont="1" applyFill="1" applyBorder="1" applyAlignment="1">
      <alignment horizontal="center"/>
    </xf>
    <xf numFmtId="166" fontId="7" fillId="0" borderId="16" xfId="1" applyNumberFormat="1" applyFont="1" applyFill="1" applyBorder="1" applyAlignment="1">
      <alignment horizontal="center"/>
    </xf>
    <xf numFmtId="166" fontId="7" fillId="0" borderId="17" xfId="1" applyNumberFormat="1" applyFont="1" applyFill="1" applyBorder="1" applyAlignment="1">
      <alignment horizont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2" fontId="7" fillId="0" borderId="1" xfId="1" applyNumberFormat="1" applyFont="1" applyFill="1" applyBorder="1" applyAlignment="1">
      <alignment horizontal="center"/>
    </xf>
    <xf numFmtId="2" fontId="7" fillId="0" borderId="11" xfId="1" applyNumberFormat="1" applyFont="1" applyFill="1" applyBorder="1" applyAlignment="1">
      <alignment horizontal="center"/>
    </xf>
    <xf numFmtId="43" fontId="7" fillId="0" borderId="16" xfId="1" applyFont="1" applyFill="1" applyBorder="1" applyAlignment="1">
      <alignment horizontal="center"/>
    </xf>
    <xf numFmtId="43" fontId="7" fillId="0" borderId="17" xfId="1" applyFont="1" applyFill="1" applyBorder="1" applyAlignment="1">
      <alignment horizontal="center"/>
    </xf>
    <xf numFmtId="0" fontId="7" fillId="0" borderId="4" xfId="0" applyFont="1" applyFill="1" applyBorder="1" applyAlignment="1">
      <alignment horizontal="left" vertical="distributed" wrapText="1"/>
    </xf>
    <xf numFmtId="0" fontId="7" fillId="0" borderId="5" xfId="0" applyFont="1" applyFill="1" applyBorder="1" applyAlignment="1">
      <alignment horizontal="left" vertical="distributed" wrapText="1"/>
    </xf>
    <xf numFmtId="0" fontId="7" fillId="0" borderId="6" xfId="0" applyFont="1" applyFill="1" applyBorder="1" applyAlignment="1">
      <alignment horizontal="left" vertical="distributed" wrapText="1"/>
    </xf>
    <xf numFmtId="0" fontId="7" fillId="0" borderId="23" xfId="0" applyFont="1" applyFill="1" applyBorder="1" applyAlignment="1">
      <alignment horizontal="left" vertical="distributed" wrapText="1"/>
    </xf>
    <xf numFmtId="0" fontId="7" fillId="0" borderId="22" xfId="0" applyFont="1" applyFill="1" applyBorder="1" applyAlignment="1">
      <alignment horizontal="left" vertical="distributed" wrapText="1"/>
    </xf>
    <xf numFmtId="0" fontId="7" fillId="0" borderId="24" xfId="0" applyFont="1" applyFill="1" applyBorder="1" applyAlignment="1">
      <alignment horizontal="left" vertical="distributed" wrapText="1"/>
    </xf>
    <xf numFmtId="2" fontId="7" fillId="0" borderId="16" xfId="1" applyNumberFormat="1" applyFont="1" applyFill="1" applyBorder="1" applyAlignment="1">
      <alignment horizontal="center"/>
    </xf>
    <xf numFmtId="0" fontId="7" fillId="0" borderId="17" xfId="1" applyNumberFormat="1" applyFont="1" applyFill="1" applyBorder="1" applyAlignment="1">
      <alignment horizontal="center"/>
    </xf>
    <xf numFmtId="0" fontId="7" fillId="0" borderId="16" xfId="1" applyNumberFormat="1" applyFont="1" applyFill="1" applyBorder="1" applyAlignment="1">
      <alignment horizontal="center"/>
    </xf>
    <xf numFmtId="164" fontId="7" fillId="0" borderId="1" xfId="1" applyNumberFormat="1" applyFont="1" applyFill="1" applyBorder="1" applyAlignment="1">
      <alignment horizontal="left"/>
    </xf>
    <xf numFmtId="164" fontId="7" fillId="0" borderId="11" xfId="1" applyNumberFormat="1" applyFont="1" applyFill="1" applyBorder="1" applyAlignment="1">
      <alignment horizontal="left"/>
    </xf>
    <xf numFmtId="164" fontId="7" fillId="0" borderId="16" xfId="1" applyNumberFormat="1" applyFont="1" applyFill="1" applyBorder="1" applyAlignment="1">
      <alignment horizontal="left"/>
    </xf>
    <xf numFmtId="164" fontId="7" fillId="0" borderId="17" xfId="1" applyNumberFormat="1" applyFont="1" applyFill="1" applyBorder="1" applyAlignment="1">
      <alignment horizontal="left"/>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1" fontId="7" fillId="0" borderId="16" xfId="1" applyNumberFormat="1" applyFont="1" applyFill="1" applyBorder="1" applyAlignment="1">
      <alignment horizontal="center"/>
    </xf>
    <xf numFmtId="0" fontId="10" fillId="0" borderId="25"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49" fontId="9" fillId="0" borderId="1" xfId="1" applyNumberFormat="1" applyFont="1" applyBorder="1" applyAlignment="1">
      <alignment horizontal="center"/>
    </xf>
    <xf numFmtId="49" fontId="9" fillId="0" borderId="11" xfId="1" applyNumberFormat="1" applyFont="1" applyBorder="1" applyAlignment="1">
      <alignment horizont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center" vertical="top"/>
    </xf>
    <xf numFmtId="0" fontId="9" fillId="0" borderId="23" xfId="0" applyFont="1" applyBorder="1" applyAlignment="1">
      <alignment horizontal="center" vertical="top"/>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9" fillId="0" borderId="14" xfId="0" applyFont="1" applyBorder="1" applyAlignment="1">
      <alignment horizontal="left"/>
    </xf>
    <xf numFmtId="0" fontId="9" fillId="0" borderId="1" xfId="0" applyFont="1" applyBorder="1" applyAlignment="1">
      <alignment horizontal="left"/>
    </xf>
    <xf numFmtId="0" fontId="9" fillId="0" borderId="11" xfId="0" applyFont="1" applyBorder="1" applyAlignment="1">
      <alignment horizontal="left"/>
    </xf>
    <xf numFmtId="43" fontId="7" fillId="0" borderId="1" xfId="1" applyFont="1" applyFill="1" applyBorder="1" applyAlignment="1">
      <alignment horizont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xf>
    <xf numFmtId="0" fontId="7" fillId="0" borderId="11" xfId="0" applyFont="1" applyBorder="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9" fillId="0" borderId="7" xfId="0" applyFont="1" applyBorder="1" applyAlignment="1">
      <alignment horizontal="center"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xf>
    <xf numFmtId="0" fontId="7" fillId="0" borderId="8" xfId="0" applyFont="1" applyBorder="1" applyAlignment="1">
      <alignment horizontal="center"/>
    </xf>
    <xf numFmtId="0" fontId="7" fillId="0" borderId="30" xfId="0" applyFont="1" applyBorder="1" applyAlignment="1">
      <alignment horizontal="center"/>
    </xf>
    <xf numFmtId="0" fontId="7" fillId="0" borderId="46"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
    </xf>
    <xf numFmtId="164" fontId="7" fillId="0" borderId="3" xfId="1" applyNumberFormat="1" applyFont="1" applyFill="1" applyBorder="1" applyAlignment="1">
      <alignment horizontal="center"/>
    </xf>
    <xf numFmtId="166" fontId="7" fillId="0" borderId="3" xfId="1" applyNumberFormat="1" applyFont="1" applyFill="1" applyBorder="1" applyAlignment="1">
      <alignment horizontal="center"/>
    </xf>
    <xf numFmtId="2" fontId="7" fillId="0" borderId="39" xfId="0" applyNumberFormat="1" applyFont="1" applyFill="1" applyBorder="1" applyAlignment="1">
      <alignment horizontal="center"/>
    </xf>
    <xf numFmtId="0" fontId="7" fillId="0" borderId="41" xfId="0" applyFont="1" applyFill="1" applyBorder="1" applyAlignment="1">
      <alignment horizontal="center"/>
    </xf>
    <xf numFmtId="0" fontId="7" fillId="0" borderId="39" xfId="0" applyFont="1" applyFill="1" applyBorder="1" applyAlignment="1">
      <alignment horizontal="center"/>
    </xf>
    <xf numFmtId="2" fontId="7" fillId="0" borderId="28" xfId="0" applyNumberFormat="1" applyFont="1" applyFill="1" applyBorder="1" applyAlignment="1">
      <alignment horizontal="center"/>
    </xf>
    <xf numFmtId="0" fontId="7" fillId="0" borderId="47" xfId="0" applyFont="1" applyFill="1" applyBorder="1" applyAlignment="1">
      <alignment horizontal="center"/>
    </xf>
    <xf numFmtId="0" fontId="9" fillId="0" borderId="39" xfId="0" applyFont="1" applyBorder="1" applyAlignment="1">
      <alignment horizontal="center"/>
    </xf>
    <xf numFmtId="0" fontId="9" fillId="0" borderId="45" xfId="0" applyFont="1" applyBorder="1" applyAlignment="1">
      <alignment horizontal="center"/>
    </xf>
    <xf numFmtId="0" fontId="9" fillId="0" borderId="41" xfId="0" applyFont="1" applyBorder="1" applyAlignment="1">
      <alignment horizontal="center"/>
    </xf>
    <xf numFmtId="49" fontId="9" fillId="0" borderId="0" xfId="1" applyNumberFormat="1" applyFont="1" applyBorder="1" applyAlignment="1">
      <alignment horizontal="center"/>
    </xf>
    <xf numFmtId="0" fontId="7" fillId="0" borderId="36" xfId="0" applyFont="1" applyBorder="1" applyAlignment="1">
      <alignment horizontal="center"/>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43" fontId="7" fillId="0" borderId="1" xfId="1" applyFont="1" applyFill="1" applyBorder="1" applyAlignment="1">
      <alignment horizontal="center" vertical="center"/>
    </xf>
    <xf numFmtId="43" fontId="7" fillId="0" borderId="11" xfId="1" applyFont="1" applyFill="1" applyBorder="1" applyAlignment="1">
      <alignment horizont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168" fontId="7" fillId="0" borderId="1" xfId="1" applyNumberFormat="1" applyFont="1" applyFill="1" applyBorder="1" applyAlignment="1">
      <alignment horizontal="center"/>
    </xf>
    <xf numFmtId="168" fontId="7" fillId="0" borderId="11" xfId="1" applyNumberFormat="1" applyFont="1" applyFill="1" applyBorder="1" applyAlignment="1">
      <alignment horizontal="center"/>
    </xf>
    <xf numFmtId="0" fontId="10" fillId="0" borderId="23" xfId="0" applyFont="1" applyFill="1" applyBorder="1" applyAlignment="1">
      <alignment horizontal="left"/>
    </xf>
    <xf numFmtId="0" fontId="10" fillId="0" borderId="22" xfId="0" applyFont="1" applyFill="1" applyBorder="1" applyAlignment="1">
      <alignment horizontal="left"/>
    </xf>
    <xf numFmtId="0" fontId="10" fillId="0" borderId="24" xfId="0" applyFont="1" applyFill="1" applyBorder="1" applyAlignment="1">
      <alignment horizontal="left"/>
    </xf>
    <xf numFmtId="166" fontId="7" fillId="0" borderId="39" xfId="1" applyNumberFormat="1" applyFont="1" applyFill="1" applyBorder="1" applyAlignment="1">
      <alignment horizontal="center" vertical="center"/>
    </xf>
    <xf numFmtId="166" fontId="7" fillId="0" borderId="40" xfId="1" applyNumberFormat="1" applyFont="1" applyFill="1" applyBorder="1" applyAlignment="1">
      <alignment horizontal="center" vertical="center"/>
    </xf>
    <xf numFmtId="166" fontId="7" fillId="0" borderId="41" xfId="1" applyNumberFormat="1" applyFont="1" applyFill="1" applyBorder="1" applyAlignment="1">
      <alignment horizontal="center" vertical="center"/>
    </xf>
    <xf numFmtId="2" fontId="7" fillId="0" borderId="17" xfId="1" applyNumberFormat="1" applyFont="1" applyFill="1" applyBorder="1" applyAlignment="1">
      <alignment horizontal="center"/>
    </xf>
    <xf numFmtId="0" fontId="18" fillId="0" borderId="0"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0" fillId="0" borderId="23"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4" xfId="0" applyFont="1" applyFill="1" applyBorder="1" applyAlignment="1">
      <alignment horizontal="left" vertical="center"/>
    </xf>
    <xf numFmtId="164" fontId="7" fillId="0" borderId="1" xfId="1" applyNumberFormat="1" applyFont="1" applyFill="1" applyBorder="1" applyAlignment="1"/>
    <xf numFmtId="164" fontId="7" fillId="0" borderId="16" xfId="1" applyNumberFormat="1" applyFont="1" applyFill="1" applyBorder="1" applyAlignment="1"/>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3" xfId="0" applyFont="1" applyFill="1" applyBorder="1" applyAlignment="1">
      <alignment horizontal="center" vertical="center"/>
    </xf>
    <xf numFmtId="0" fontId="13" fillId="0" borderId="5" xfId="0" applyFont="1" applyFill="1" applyBorder="1" applyAlignment="1">
      <alignment horizontal="left" vertical="top" wrapText="1"/>
    </xf>
    <xf numFmtId="43" fontId="7" fillId="0" borderId="1" xfId="1" applyNumberFormat="1" applyFont="1" applyFill="1" applyBorder="1" applyAlignment="1"/>
    <xf numFmtId="43" fontId="7" fillId="0" borderId="16" xfId="1" applyNumberFormat="1" applyFont="1" applyFill="1" applyBorder="1" applyAlignment="1"/>
    <xf numFmtId="0" fontId="18" fillId="0" borderId="4"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center" vertical="center"/>
    </xf>
    <xf numFmtId="0" fontId="9" fillId="0" borderId="4" xfId="0" applyFont="1" applyFill="1" applyBorder="1" applyAlignment="1">
      <alignment horizontal="left" vertical="top"/>
    </xf>
    <xf numFmtId="0" fontId="9" fillId="0" borderId="23" xfId="0" applyFont="1" applyFill="1" applyBorder="1" applyAlignment="1">
      <alignment horizontal="left" vertical="top"/>
    </xf>
    <xf numFmtId="164" fontId="18" fillId="0" borderId="1" xfId="1" applyNumberFormat="1" applyFont="1" applyFill="1" applyBorder="1" applyAlignment="1"/>
    <xf numFmtId="166" fontId="18" fillId="0" borderId="1" xfId="1" applyNumberFormat="1" applyFont="1" applyFill="1" applyBorder="1" applyAlignment="1">
      <alignment horizontal="center"/>
    </xf>
    <xf numFmtId="166" fontId="18" fillId="0" borderId="11" xfId="1" applyNumberFormat="1" applyFont="1" applyFill="1" applyBorder="1" applyAlignment="1">
      <alignment horizontal="center"/>
    </xf>
    <xf numFmtId="164" fontId="18" fillId="0" borderId="16" xfId="1" applyNumberFormat="1" applyFont="1" applyFill="1" applyBorder="1" applyAlignment="1"/>
    <xf numFmtId="166" fontId="18" fillId="0" borderId="16" xfId="1" applyNumberFormat="1" applyFont="1" applyFill="1" applyBorder="1" applyAlignment="1">
      <alignment horizontal="center"/>
    </xf>
    <xf numFmtId="166" fontId="18" fillId="0" borderId="17" xfId="1" applyNumberFormat="1" applyFont="1" applyFill="1" applyBorder="1" applyAlignment="1">
      <alignment horizontal="center"/>
    </xf>
    <xf numFmtId="0" fontId="0" fillId="0" borderId="7" xfId="0" applyFill="1" applyBorder="1" applyAlignment="1">
      <alignment horizontal="center" vertical="center"/>
    </xf>
    <xf numFmtId="0" fontId="0" fillId="0" borderId="0" xfId="0" applyFill="1" applyAlignment="1">
      <alignment horizontal="center" vertical="center"/>
    </xf>
    <xf numFmtId="2" fontId="18" fillId="0" borderId="16" xfId="1" applyNumberFormat="1" applyFont="1" applyFill="1" applyBorder="1" applyAlignment="1">
      <alignment horizontal="center"/>
    </xf>
    <xf numFmtId="2" fontId="18" fillId="0" borderId="17" xfId="1" applyNumberFormat="1" applyFont="1" applyFill="1" applyBorder="1" applyAlignment="1">
      <alignment horizontal="center"/>
    </xf>
    <xf numFmtId="166" fontId="7" fillId="0" borderId="1" xfId="0" applyNumberFormat="1" applyFont="1" applyFill="1" applyBorder="1" applyAlignment="1">
      <alignment horizontal="center"/>
    </xf>
    <xf numFmtId="166" fontId="7" fillId="0" borderId="11" xfId="0" applyNumberFormat="1" applyFont="1" applyFill="1" applyBorder="1" applyAlignment="1">
      <alignment horizontal="center"/>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2" xfId="0" applyFont="1" applyFill="1" applyBorder="1" applyAlignment="1">
      <alignment horizontal="center" vertical="center"/>
    </xf>
    <xf numFmtId="0" fontId="7" fillId="0" borderId="14" xfId="0" applyFont="1" applyBorder="1" applyAlignment="1">
      <alignment horizont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7" fillId="0" borderId="4" xfId="0" applyFont="1" applyBorder="1" applyAlignment="1">
      <alignment horizontal="center"/>
    </xf>
    <xf numFmtId="49" fontId="9" fillId="0" borderId="20" xfId="1" applyNumberFormat="1"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2" fontId="7" fillId="0" borderId="16" xfId="0" applyNumberFormat="1" applyFont="1" applyFill="1" applyBorder="1" applyAlignment="1">
      <alignment horizontal="center"/>
    </xf>
    <xf numFmtId="0" fontId="7" fillId="0" borderId="17" xfId="0" applyFont="1" applyFill="1" applyBorder="1" applyAlignment="1">
      <alignment horizontal="center"/>
    </xf>
    <xf numFmtId="0" fontId="7" fillId="0" borderId="4" xfId="0" applyFont="1" applyBorder="1" applyAlignment="1">
      <alignment horizontal="left" vertical="top" wrapText="1"/>
    </xf>
    <xf numFmtId="0" fontId="7" fillId="0" borderId="23" xfId="0" applyFont="1" applyBorder="1" applyAlignment="1">
      <alignment horizontal="left" vertical="top" wrapText="1"/>
    </xf>
    <xf numFmtId="166" fontId="7" fillId="0" borderId="39" xfId="0" applyNumberFormat="1" applyFont="1" applyFill="1" applyBorder="1" applyAlignment="1">
      <alignment horizontal="center" vertical="center"/>
    </xf>
    <xf numFmtId="166" fontId="7" fillId="0" borderId="40" xfId="0" applyNumberFormat="1" applyFont="1" applyFill="1" applyBorder="1" applyAlignment="1">
      <alignment horizontal="center" vertical="center"/>
    </xf>
    <xf numFmtId="166" fontId="7" fillId="0" borderId="41" xfId="0"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164" fontId="7" fillId="0" borderId="40"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0" fontId="7" fillId="0" borderId="4" xfId="0" applyFont="1" applyFill="1" applyBorder="1" applyAlignment="1">
      <alignment horizont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7" fillId="0" borderId="16" xfId="0" applyFont="1" applyFill="1" applyBorder="1" applyAlignment="1">
      <alignment horizontal="center"/>
    </xf>
    <xf numFmtId="0" fontId="7" fillId="0" borderId="4" xfId="0" applyFont="1" applyFill="1" applyBorder="1" applyAlignment="1">
      <alignment horizontal="left" vertical="top" wrapText="1"/>
    </xf>
    <xf numFmtId="0" fontId="7" fillId="0" borderId="23" xfId="0" applyFont="1" applyFill="1" applyBorder="1" applyAlignment="1">
      <alignment horizontal="left" vertical="top" wrapText="1"/>
    </xf>
    <xf numFmtId="43" fontId="7" fillId="0" borderId="16" xfId="1" applyFont="1" applyFill="1" applyBorder="1" applyAlignment="1"/>
    <xf numFmtId="43" fontId="7" fillId="0" borderId="17" xfId="1" applyFont="1" applyFill="1" applyBorder="1" applyAlignment="1"/>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30" fillId="0" borderId="4" xfId="0" applyFont="1" applyFill="1" applyBorder="1" applyAlignment="1">
      <alignment horizontal="left" vertical="top"/>
    </xf>
    <xf numFmtId="0" fontId="30" fillId="0" borderId="23"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24" xfId="0" applyFont="1" applyFill="1" applyBorder="1" applyAlignment="1">
      <alignment horizontal="left" vertical="top" wrapText="1"/>
    </xf>
    <xf numFmtId="0" fontId="33" fillId="0" borderId="23" xfId="0" applyFont="1" applyFill="1" applyBorder="1" applyAlignment="1">
      <alignment horizontal="left" vertical="center"/>
    </xf>
    <xf numFmtId="0" fontId="33" fillId="0" borderId="22" xfId="0" applyFont="1" applyFill="1" applyBorder="1" applyAlignment="1">
      <alignment horizontal="left" vertical="center"/>
    </xf>
    <xf numFmtId="0" fontId="33" fillId="0" borderId="24" xfId="0" applyFont="1" applyFill="1" applyBorder="1" applyAlignment="1">
      <alignment horizontal="left" vertical="center"/>
    </xf>
    <xf numFmtId="0" fontId="18" fillId="0" borderId="19" xfId="0" applyFont="1" applyFill="1" applyBorder="1" applyAlignment="1">
      <alignment horizontal="center"/>
    </xf>
    <xf numFmtId="0" fontId="18" fillId="0" borderId="20" xfId="0" applyFont="1" applyFill="1" applyBorder="1" applyAlignment="1">
      <alignment horizontal="center"/>
    </xf>
    <xf numFmtId="0" fontId="18" fillId="0" borderId="21" xfId="0" applyFont="1" applyFill="1" applyBorder="1" applyAlignment="1">
      <alignment horizontal="center"/>
    </xf>
    <xf numFmtId="49" fontId="30" fillId="0" borderId="1" xfId="1" applyNumberFormat="1" applyFont="1" applyFill="1" applyBorder="1" applyAlignment="1">
      <alignment horizontal="center"/>
    </xf>
    <xf numFmtId="49" fontId="30" fillId="0" borderId="11" xfId="1" applyNumberFormat="1" applyFont="1" applyFill="1" applyBorder="1" applyAlignment="1">
      <alignment horizontal="center"/>
    </xf>
    <xf numFmtId="0" fontId="30" fillId="0" borderId="14" xfId="0" applyFont="1" applyFill="1" applyBorder="1" applyAlignment="1">
      <alignment horizontal="left"/>
    </xf>
    <xf numFmtId="0" fontId="30" fillId="0" borderId="1" xfId="0" applyFont="1" applyFill="1" applyBorder="1" applyAlignment="1">
      <alignment horizontal="left"/>
    </xf>
    <xf numFmtId="0" fontId="30" fillId="0" borderId="11" xfId="0" applyFont="1" applyFill="1" applyBorder="1" applyAlignment="1">
      <alignment horizontal="left"/>
    </xf>
    <xf numFmtId="164" fontId="18" fillId="0" borderId="28" xfId="1" applyNumberFormat="1" applyFont="1" applyFill="1" applyBorder="1" applyAlignment="1">
      <alignment horizontal="center"/>
    </xf>
    <xf numFmtId="164" fontId="18" fillId="0" borderId="29" xfId="1" applyNumberFormat="1" applyFont="1" applyFill="1" applyBorder="1" applyAlignment="1">
      <alignment horizontal="center"/>
    </xf>
    <xf numFmtId="164" fontId="18" fillId="0" borderId="30" xfId="1" applyNumberFormat="1" applyFont="1" applyFill="1" applyBorder="1" applyAlignment="1">
      <alignment horizontal="center"/>
    </xf>
    <xf numFmtId="164" fontId="18" fillId="0" borderId="31" xfId="1" applyNumberFormat="1" applyFont="1" applyFill="1" applyBorder="1" applyAlignment="1">
      <alignment horizontal="center"/>
    </xf>
    <xf numFmtId="164" fontId="18" fillId="0" borderId="32" xfId="1" applyNumberFormat="1" applyFont="1" applyFill="1" applyBorder="1" applyAlignment="1">
      <alignment horizontal="center"/>
    </xf>
    <xf numFmtId="164" fontId="18" fillId="0" borderId="33" xfId="1" applyNumberFormat="1" applyFont="1" applyFill="1" applyBorder="1" applyAlignment="1">
      <alignment horizontal="center"/>
    </xf>
    <xf numFmtId="2" fontId="18" fillId="0" borderId="1" xfId="1" applyNumberFormat="1" applyFont="1" applyFill="1" applyBorder="1" applyAlignment="1">
      <alignment horizontal="center"/>
    </xf>
    <xf numFmtId="2" fontId="18" fillId="0" borderId="11" xfId="1" applyNumberFormat="1" applyFont="1" applyFill="1" applyBorder="1" applyAlignment="1">
      <alignment horizontal="center"/>
    </xf>
    <xf numFmtId="43" fontId="18" fillId="0" borderId="16" xfId="1" applyNumberFormat="1" applyFont="1" applyFill="1" applyBorder="1" applyAlignment="1"/>
    <xf numFmtId="43" fontId="18" fillId="0" borderId="43" xfId="1" applyFont="1" applyFill="1" applyBorder="1" applyAlignment="1">
      <alignment horizontal="center"/>
    </xf>
    <xf numFmtId="43" fontId="18" fillId="0" borderId="44" xfId="1" applyFont="1" applyFill="1" applyBorder="1" applyAlignment="1">
      <alignment horizontal="center"/>
    </xf>
    <xf numFmtId="0" fontId="18" fillId="0" borderId="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 xfId="0" applyFont="1" applyFill="1" applyBorder="1" applyAlignment="1">
      <alignment horizontal="center"/>
    </xf>
    <xf numFmtId="0" fontId="18" fillId="0" borderId="11" xfId="0" applyFont="1" applyFill="1" applyBorder="1" applyAlignment="1">
      <alignment horizontal="center"/>
    </xf>
    <xf numFmtId="0" fontId="18" fillId="0" borderId="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165" fontId="18" fillId="0" borderId="16" xfId="1" applyNumberFormat="1" applyFont="1" applyFill="1" applyBorder="1" applyAlignment="1"/>
    <xf numFmtId="0" fontId="28" fillId="0" borderId="23"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4" xfId="0" applyFont="1" applyFill="1" applyBorder="1" applyAlignment="1">
      <alignment horizontal="left" vertical="center"/>
    </xf>
    <xf numFmtId="43" fontId="18" fillId="0" borderId="16" xfId="1" applyFont="1" applyFill="1" applyBorder="1" applyAlignment="1"/>
    <xf numFmtId="43" fontId="18" fillId="0" borderId="17" xfId="1" applyFont="1" applyFill="1" applyBorder="1" applyAlignment="1"/>
    <xf numFmtId="43" fontId="18" fillId="0" borderId="16" xfId="1" applyFont="1" applyFill="1" applyBorder="1" applyAlignment="1">
      <alignment horizontal="center"/>
    </xf>
    <xf numFmtId="43" fontId="18" fillId="0" borderId="17" xfId="1" applyFont="1" applyFill="1" applyBorder="1" applyAlignment="1">
      <alignment horizontal="center"/>
    </xf>
    <xf numFmtId="43" fontId="18" fillId="0" borderId="43" xfId="1" applyFont="1" applyFill="1" applyBorder="1" applyAlignment="1">
      <alignment horizontal="left"/>
    </xf>
    <xf numFmtId="43" fontId="18" fillId="0" borderId="44" xfId="1" applyFont="1" applyFill="1" applyBorder="1" applyAlignment="1">
      <alignment horizontal="left"/>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43" fontId="18" fillId="0" borderId="16" xfId="1" applyFont="1" applyFill="1" applyBorder="1" applyAlignment="1">
      <alignment horizontal="center" vertical="center"/>
    </xf>
    <xf numFmtId="43" fontId="18" fillId="0" borderId="17" xfId="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htarevskaya\Desktop\&#1052;&#1045;&#1053;&#1070;\&#1052;&#1077;&#1085;&#1102;%20&#1086;&#1082;&#1086;&#1085;&#1095;&#1072;&#1090;&#1077;&#1083;&#1100;&#1085;&#1086;&#1077;\&#1043;&#1054;&#1058;&#1054;&#1042;&#1054;%20&#1101;&#1082;&#1079;&#1077;&#1084;&#1087;&#1083;&#1103;&#1088;%20&#1076;&#1083;&#1103;%20&#1091;&#1095;&#1088;&#1077;&#1078;&#1076;&#1077;&#1085;&#1080;&#1081;\&#1043;&#1054;&#1058;&#1054;&#1042;&#1054;%20&#1058;&#1080;&#1087;&#1086;&#1074;&#1086;&#1077;%20&#1084;&#1077;&#1085;&#1102;%201,5-3%20&#1075;&#1086;&#1076;&#1072;%20&#1054;&#1057;&#1053;&#1054;&#1042;&#1053;&#1054;&#10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htarevskaya\Desktop\&#1052;&#1045;&#1053;&#1070;\&#1052;&#1077;&#1085;&#1102;%20&#1086;&#1082;&#1086;&#1085;&#1095;&#1072;&#1090;&#1077;&#1083;&#1100;&#1085;&#1086;&#1077;\&#1043;&#1054;&#1058;&#1054;&#1042;&#1054;%20&#1101;&#1082;&#1079;&#1077;&#1084;&#1087;&#1083;&#1103;&#1088;%20&#1076;&#1083;&#1103;%20&#1091;&#1095;&#1088;&#1077;&#1078;&#1076;&#1077;&#1085;&#1080;&#1081;\&#1043;&#1054;&#1058;&#1054;&#1042;&#1054;%20&#1058;&#1080;&#1087;&#1086;&#1074;&#1086;&#1077;%20&#1084;&#1077;&#1085;&#1102;%203-7%20&#1083;&#1077;&#1090;%20&#1054;&#1057;&#1053;&#1054;&#1042;&#1053;&#1054;&#104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Lihtarevskaya\Desktop\&#1056;&#1040;&#1041;&#1054;&#1063;&#1048;&#1045;%20&#1044;&#1054;&#1050;&#1059;&#1052;&#1045;&#1053;&#1058;&#1067;\&#1052;&#1045;&#1053;&#1070;\&#1052;&#1077;&#1085;&#1102;%20&#1086;&#1082;&#1086;&#1085;&#1095;&#1072;&#1090;&#1077;&#1083;&#1100;&#1085;&#1086;&#1077;\&#1043;&#1054;&#1058;&#1054;&#1042;&#1054;%20&#1101;&#1082;&#1079;&#1077;&#1084;&#1087;&#1083;&#1103;&#1088;%20&#1076;&#1083;&#1103;%20&#1091;&#1095;&#1088;&#1077;&#1078;&#1076;&#1077;&#1085;&#1080;&#1081;\&#1043;&#1054;&#1058;&#1054;&#1042;&#1054;%20&#1058;&#1080;&#1087;&#1086;&#1074;&#1086;&#1077;%20&#1084;&#1077;&#1085;&#1102;%201,5-3%20&#1075;&#1086;&#1076;&#1072;%20&#1054;&#1057;&#1053;&#1054;&#1042;&#1053;&#1054;&#10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ihtarevskaya\Desktop\&#1056;&#1040;&#1041;&#1054;&#1063;&#1048;&#1045;%20&#1044;&#1054;&#1050;&#1059;&#1052;&#1045;&#1053;&#1058;&#1067;\&#1052;&#1045;&#1053;&#1070;\&#1052;&#1077;&#1085;&#1102;%20&#1086;&#1082;&#1086;&#1085;&#1095;&#1072;&#1090;&#1077;&#1083;&#1100;&#1085;&#1086;&#1077;\&#1043;&#1054;&#1058;&#1054;&#1042;&#1054;%20&#1101;&#1082;&#1079;&#1077;&#1084;&#1087;&#1083;&#1103;&#1088;%20&#1076;&#1083;&#1103;%20&#1091;&#1095;&#1088;&#1077;&#1078;&#1076;&#1077;&#1085;&#1080;&#1081;\&#1043;&#1054;&#1058;&#1054;&#1042;&#1054;%20&#1058;&#1080;&#1087;&#1086;&#1074;&#1086;&#1077;%20&#1084;&#1077;&#1085;&#1102;%203-7%20&#1083;&#1077;&#1090;%20&#1054;&#1057;&#1053;&#1054;&#1042;&#1053;&#1054;&#104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ihtarevskaya\Desktop\&#1056;&#1040;&#1041;&#1054;&#1063;&#1048;&#1045;%20&#1044;&#1054;&#1050;&#1059;&#1052;&#1045;&#1053;&#1058;&#1067;\&#1052;&#1045;&#1053;&#1070;\&#1052;&#1077;&#1085;&#1102;%20&#1086;&#1082;&#1086;&#1085;&#1095;&#1072;&#1090;&#1077;&#1083;&#1100;&#1085;&#1086;&#1077;\&#1043;&#1054;&#1058;&#1054;&#1042;&#1054;%20&#1101;&#1082;&#1079;&#1077;&#1084;&#1087;&#1083;&#1103;&#1088;%20&#1076;&#1083;&#1103;%20&#1091;&#1095;&#1088;&#1077;&#1078;&#1076;&#1077;&#1085;&#1080;&#1081;\&#1043;&#1054;&#1058;&#1054;&#1042;&#1054;%20&#1058;&#1080;&#1087;&#1086;&#1074;&#1086;&#1077;%20&#1084;&#1077;&#1085;&#1102;%201,5-3%20&#1075;&#1086;&#1076;&#1072;%20&#1054;&#1043;&#1056;&#1040;&#1053;&#1048;&#1063;&#1045;&#1053;&#1053;&#1054;&#104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Lihtarevskaya\Desktop\&#1056;&#1040;&#1041;&#1054;&#1063;&#1048;&#1045;%20&#1044;&#1054;&#1050;&#1059;&#1052;&#1045;&#1053;&#1058;&#1067;\&#1052;&#1045;&#1053;&#1070;\&#1052;&#1077;&#1085;&#1102;%20&#1086;&#1082;&#1086;&#1085;&#1095;&#1072;&#1090;&#1077;&#1083;&#1100;&#1085;&#1086;&#1077;\&#1043;&#1054;&#1058;&#1054;&#1042;&#1054;%20&#1101;&#1082;&#1079;&#1077;&#1084;&#1087;&#1083;&#1103;&#1088;%20&#1076;&#1083;&#1103;%20&#1091;&#1095;&#1088;&#1077;&#1078;&#1076;&#1077;&#1085;&#1080;&#1081;\&#1043;&#1054;&#1058;&#1054;&#1042;&#1054;%20&#1058;&#1080;&#1087;&#1086;&#1074;&#1086;&#1077;%20&#1084;&#1077;&#1085;&#1102;%203-7%20&#1083;&#1077;&#1090;%20&#1054;&#1043;&#1056;&#1040;&#1053;&#1048;&#1063;&#1045;&#1053;&#1053;&#1054;&#10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refreshError="1"/>
      <sheetData sheetId="1" refreshError="1">
        <row r="12">
          <cell r="E12">
            <v>2.8</v>
          </cell>
          <cell r="F12">
            <v>7.8</v>
          </cell>
          <cell r="G12">
            <v>18.600000000000001</v>
          </cell>
          <cell r="H12">
            <v>170.2</v>
          </cell>
          <cell r="I12">
            <v>1.6</v>
          </cell>
        </row>
        <row r="21">
          <cell r="E21">
            <v>0.1</v>
          </cell>
          <cell r="F21">
            <v>3.8</v>
          </cell>
          <cell r="G21">
            <v>0.4</v>
          </cell>
          <cell r="H21">
            <v>27.1</v>
          </cell>
          <cell r="I21">
            <v>1.6</v>
          </cell>
        </row>
        <row r="28">
          <cell r="E28">
            <v>3.94</v>
          </cell>
          <cell r="F28">
            <v>4.3</v>
          </cell>
          <cell r="G28">
            <v>29.1</v>
          </cell>
          <cell r="H28">
            <v>171.45</v>
          </cell>
        </row>
        <row r="31">
          <cell r="E31">
            <v>0.2</v>
          </cell>
          <cell r="F31">
            <v>2.9</v>
          </cell>
          <cell r="G31">
            <v>1</v>
          </cell>
          <cell r="H31">
            <v>30.6</v>
          </cell>
          <cell r="I31">
            <v>4.3</v>
          </cell>
        </row>
        <row r="35">
          <cell r="E35">
            <v>0.11</v>
          </cell>
          <cell r="G35">
            <v>8.1999999999999993</v>
          </cell>
          <cell r="H35">
            <v>34.6</v>
          </cell>
          <cell r="I35">
            <v>2.2000000000000002</v>
          </cell>
        </row>
        <row r="49">
          <cell r="E49">
            <v>11.4</v>
          </cell>
          <cell r="F49">
            <v>9.4</v>
          </cell>
          <cell r="G49">
            <v>14.8</v>
          </cell>
          <cell r="H49">
            <v>207.6</v>
          </cell>
          <cell r="I49">
            <v>1.1000000000000001</v>
          </cell>
        </row>
        <row r="52">
          <cell r="E52">
            <v>2.8</v>
          </cell>
          <cell r="F52">
            <v>2.9</v>
          </cell>
          <cell r="G52">
            <v>18.8</v>
          </cell>
          <cell r="H52">
            <v>91</v>
          </cell>
          <cell r="I52">
            <v>1</v>
          </cell>
        </row>
        <row r="58">
          <cell r="E58">
            <v>3.6</v>
          </cell>
          <cell r="F58">
            <v>6.3</v>
          </cell>
          <cell r="G58">
            <v>12.1</v>
          </cell>
          <cell r="H58">
            <v>153.1</v>
          </cell>
          <cell r="I58">
            <v>4.4000000000000004</v>
          </cell>
        </row>
        <row r="59">
          <cell r="E59">
            <v>6.4</v>
          </cell>
          <cell r="F59">
            <v>2.8</v>
          </cell>
          <cell r="G59">
            <v>6.7</v>
          </cell>
          <cell r="H59">
            <v>77.2</v>
          </cell>
          <cell r="I59">
            <v>0.01</v>
          </cell>
        </row>
        <row r="65">
          <cell r="E65">
            <v>3.9</v>
          </cell>
          <cell r="F65">
            <v>8.1</v>
          </cell>
          <cell r="G65">
            <v>30.8</v>
          </cell>
          <cell r="H65">
            <v>213.4</v>
          </cell>
          <cell r="I65">
            <v>0</v>
          </cell>
        </row>
        <row r="72">
          <cell r="E72">
            <v>1</v>
          </cell>
          <cell r="F72">
            <v>1.2</v>
          </cell>
          <cell r="G72">
            <v>9.1999999999999993</v>
          </cell>
          <cell r="H72">
            <v>52.4</v>
          </cell>
          <cell r="I72">
            <v>1.1000000000000001</v>
          </cell>
        </row>
        <row r="89">
          <cell r="E89">
            <v>1.1399999999999999</v>
          </cell>
          <cell r="F89">
            <v>1.2</v>
          </cell>
          <cell r="G89">
            <v>9.3000000000000007</v>
          </cell>
          <cell r="H89">
            <v>53.2</v>
          </cell>
          <cell r="I89">
            <v>0.5</v>
          </cell>
        </row>
        <row r="94">
          <cell r="E94">
            <v>0.44</v>
          </cell>
          <cell r="F94">
            <v>3.1</v>
          </cell>
          <cell r="G94">
            <v>0.8</v>
          </cell>
          <cell r="H94">
            <v>32.6</v>
          </cell>
          <cell r="I94">
            <v>3.6</v>
          </cell>
        </row>
        <row r="96">
          <cell r="E96">
            <v>8.1</v>
          </cell>
          <cell r="F96">
            <v>2.1</v>
          </cell>
          <cell r="G96">
            <v>13.9</v>
          </cell>
          <cell r="H96">
            <v>105.7</v>
          </cell>
          <cell r="I96">
            <v>7.4</v>
          </cell>
        </row>
        <row r="101">
          <cell r="E101">
            <v>2.74</v>
          </cell>
          <cell r="F101">
            <v>3.3</v>
          </cell>
          <cell r="G101">
            <v>37.799999999999997</v>
          </cell>
          <cell r="H101">
            <v>190.2</v>
          </cell>
          <cell r="I101">
            <v>0.17</v>
          </cell>
        </row>
        <row r="105">
          <cell r="E105">
            <v>6.24</v>
          </cell>
          <cell r="F105">
            <v>2.2000000000000002</v>
          </cell>
          <cell r="G105">
            <v>5.8</v>
          </cell>
          <cell r="H105">
            <v>82.6</v>
          </cell>
          <cell r="I105">
            <v>0.1</v>
          </cell>
        </row>
        <row r="125">
          <cell r="E125">
            <v>0.15</v>
          </cell>
          <cell r="F125">
            <v>0.1</v>
          </cell>
          <cell r="G125">
            <v>12.1</v>
          </cell>
          <cell r="H125">
            <v>61.5</v>
          </cell>
          <cell r="I125">
            <v>5.4</v>
          </cell>
        </row>
        <row r="132">
          <cell r="E132">
            <v>0.56000000000000005</v>
          </cell>
          <cell r="F132">
            <v>2.0299999999999998</v>
          </cell>
          <cell r="G132">
            <v>5.6</v>
          </cell>
          <cell r="H132">
            <v>35.200000000000003</v>
          </cell>
          <cell r="I132">
            <v>14</v>
          </cell>
        </row>
        <row r="134">
          <cell r="E134">
            <v>11.2</v>
          </cell>
          <cell r="F134">
            <v>5.3</v>
          </cell>
          <cell r="G134">
            <v>2.7</v>
          </cell>
          <cell r="H134">
            <v>105.4</v>
          </cell>
          <cell r="I134">
            <v>0.9</v>
          </cell>
        </row>
        <row r="135">
          <cell r="E135">
            <v>4.0999999999999996</v>
          </cell>
          <cell r="F135">
            <v>5.2</v>
          </cell>
          <cell r="G135">
            <v>21.5</v>
          </cell>
          <cell r="H135">
            <v>193.83</v>
          </cell>
        </row>
        <row r="147">
          <cell r="E147">
            <v>1</v>
          </cell>
          <cell r="F147">
            <v>1.2</v>
          </cell>
          <cell r="G147">
            <v>9.1999999999999993</v>
          </cell>
          <cell r="H147">
            <v>52.4</v>
          </cell>
          <cell r="I147">
            <v>3.8</v>
          </cell>
        </row>
        <row r="162">
          <cell r="E162">
            <v>3.8</v>
          </cell>
          <cell r="F162">
            <v>7.2</v>
          </cell>
          <cell r="G162">
            <v>19.399999999999999</v>
          </cell>
          <cell r="H162">
            <v>203</v>
          </cell>
          <cell r="I162">
            <v>1.5</v>
          </cell>
        </row>
        <row r="172">
          <cell r="E172">
            <v>4.9000000000000004</v>
          </cell>
          <cell r="F172">
            <v>6.5</v>
          </cell>
          <cell r="G172">
            <v>6.1</v>
          </cell>
          <cell r="H172">
            <v>122.2</v>
          </cell>
          <cell r="I172">
            <v>5.0999999999999996</v>
          </cell>
        </row>
        <row r="173">
          <cell r="E173">
            <v>5.4</v>
          </cell>
          <cell r="F173">
            <v>3.1</v>
          </cell>
          <cell r="G173">
            <v>4.2</v>
          </cell>
          <cell r="H173">
            <v>89.82</v>
          </cell>
          <cell r="I173">
            <v>1.8</v>
          </cell>
        </row>
        <row r="179">
          <cell r="E179">
            <v>3.3</v>
          </cell>
          <cell r="F179">
            <v>1.8</v>
          </cell>
          <cell r="G179">
            <v>28.8</v>
          </cell>
          <cell r="H179">
            <v>157.19999999999999</v>
          </cell>
          <cell r="I179">
            <v>0.5</v>
          </cell>
        </row>
        <row r="183">
          <cell r="E183">
            <v>5.3</v>
          </cell>
          <cell r="F183">
            <v>2.4</v>
          </cell>
          <cell r="G183">
            <v>3.6</v>
          </cell>
          <cell r="H183">
            <v>70.8</v>
          </cell>
          <cell r="I183">
            <v>0</v>
          </cell>
        </row>
        <row r="201">
          <cell r="E201">
            <v>3.9</v>
          </cell>
          <cell r="F201">
            <v>7.6</v>
          </cell>
          <cell r="G201">
            <v>20.6</v>
          </cell>
          <cell r="H201">
            <v>215</v>
          </cell>
          <cell r="I201">
            <v>1.5</v>
          </cell>
        </row>
        <row r="209">
          <cell r="E209">
            <v>0.2</v>
          </cell>
          <cell r="F209">
            <v>3</v>
          </cell>
          <cell r="G209">
            <v>1.1000000000000001</v>
          </cell>
          <cell r="H209">
            <v>60.1</v>
          </cell>
          <cell r="I209">
            <v>6.6</v>
          </cell>
        </row>
        <row r="211">
          <cell r="E211">
            <v>11.1</v>
          </cell>
          <cell r="F211">
            <v>14.9</v>
          </cell>
          <cell r="G211">
            <v>20.100000000000001</v>
          </cell>
          <cell r="H211">
            <v>272.3</v>
          </cell>
          <cell r="I211">
            <v>0.38</v>
          </cell>
        </row>
        <row r="220">
          <cell r="E220">
            <v>9.4</v>
          </cell>
          <cell r="F220">
            <v>8.6</v>
          </cell>
          <cell r="G220">
            <v>21.2</v>
          </cell>
          <cell r="H220">
            <v>204.5</v>
          </cell>
          <cell r="I220">
            <v>15.03</v>
          </cell>
        </row>
        <row r="237">
          <cell r="E237">
            <v>6.5</v>
          </cell>
          <cell r="F237">
            <v>11.2</v>
          </cell>
          <cell r="G237">
            <v>1.2</v>
          </cell>
          <cell r="H237">
            <v>127</v>
          </cell>
          <cell r="I237">
            <v>0.6</v>
          </cell>
        </row>
        <row r="245">
          <cell r="E245">
            <v>0.63</v>
          </cell>
          <cell r="F245">
            <v>2.1</v>
          </cell>
          <cell r="G245">
            <v>7.86</v>
          </cell>
          <cell r="H245">
            <v>52.6</v>
          </cell>
          <cell r="I245">
            <v>3.45</v>
          </cell>
        </row>
        <row r="275">
          <cell r="E275">
            <v>11.8</v>
          </cell>
          <cell r="F275">
            <v>11.6</v>
          </cell>
          <cell r="G275">
            <v>8.9</v>
          </cell>
          <cell r="H275">
            <v>201</v>
          </cell>
          <cell r="I275">
            <v>1.5</v>
          </cell>
        </row>
        <row r="284">
          <cell r="E284">
            <v>2.4</v>
          </cell>
          <cell r="F284">
            <v>4.2</v>
          </cell>
          <cell r="G284">
            <v>6.57</v>
          </cell>
          <cell r="H284">
            <v>112.27</v>
          </cell>
          <cell r="I284">
            <v>3.2</v>
          </cell>
        </row>
        <row r="295">
          <cell r="E295">
            <v>12</v>
          </cell>
          <cell r="F295">
            <v>10.3</v>
          </cell>
          <cell r="G295">
            <v>16.64</v>
          </cell>
          <cell r="H295">
            <v>242.07</v>
          </cell>
          <cell r="I295">
            <v>6.3</v>
          </cell>
        </row>
        <row r="323">
          <cell r="E323">
            <v>3.2</v>
          </cell>
          <cell r="F323">
            <v>5.04</v>
          </cell>
          <cell r="G323">
            <v>13.75</v>
          </cell>
          <cell r="H323">
            <v>75.349999999999994</v>
          </cell>
          <cell r="I323">
            <v>8.1</v>
          </cell>
        </row>
        <row r="324">
          <cell r="E324">
            <v>6.6</v>
          </cell>
          <cell r="F324">
            <v>4.3</v>
          </cell>
          <cell r="G324">
            <v>4.5</v>
          </cell>
          <cell r="H324">
            <v>101.6</v>
          </cell>
          <cell r="I324">
            <v>0.6</v>
          </cell>
        </row>
        <row r="325">
          <cell r="E325">
            <v>1</v>
          </cell>
          <cell r="F325">
            <v>2.6</v>
          </cell>
          <cell r="G325">
            <v>3.2</v>
          </cell>
          <cell r="H325">
            <v>49.9</v>
          </cell>
          <cell r="I325">
            <v>5.6</v>
          </cell>
        </row>
        <row r="333">
          <cell r="E333">
            <v>10.199999999999999</v>
          </cell>
          <cell r="F333">
            <v>8.9</v>
          </cell>
          <cell r="G333">
            <v>16.8</v>
          </cell>
          <cell r="H333">
            <v>172.5</v>
          </cell>
        </row>
        <row r="351">
          <cell r="E351">
            <v>5.6</v>
          </cell>
          <cell r="F351">
            <v>9.1999999999999993</v>
          </cell>
          <cell r="G351">
            <v>23.4</v>
          </cell>
          <cell r="H351">
            <v>216.3</v>
          </cell>
          <cell r="I351">
            <v>1.3</v>
          </cell>
        </row>
        <row r="359">
          <cell r="E359">
            <v>3.2</v>
          </cell>
          <cell r="F359">
            <v>4.5999999999999996</v>
          </cell>
          <cell r="G359">
            <v>9.4</v>
          </cell>
          <cell r="H359">
            <v>77.8</v>
          </cell>
          <cell r="I359">
            <v>1</v>
          </cell>
        </row>
        <row r="360">
          <cell r="E360">
            <v>2.9</v>
          </cell>
          <cell r="F360">
            <v>0.5</v>
          </cell>
          <cell r="G360">
            <v>14.8</v>
          </cell>
          <cell r="H360">
            <v>84.6</v>
          </cell>
          <cell r="I360">
            <v>7.7</v>
          </cell>
        </row>
        <row r="361">
          <cell r="E361">
            <v>10.5</v>
          </cell>
          <cell r="F361">
            <v>14.8</v>
          </cell>
          <cell r="G361">
            <v>19.600000000000001</v>
          </cell>
          <cell r="H361">
            <v>265</v>
          </cell>
          <cell r="I361">
            <v>0.38</v>
          </cell>
        </row>
        <row r="369">
          <cell r="E369">
            <v>0.4</v>
          </cell>
          <cell r="F369">
            <v>0.2</v>
          </cell>
          <cell r="G369">
            <v>11.6</v>
          </cell>
          <cell r="H369">
            <v>49.8</v>
          </cell>
          <cell r="I369">
            <v>2.9</v>
          </cell>
        </row>
        <row r="370">
          <cell r="E370">
            <v>8.4</v>
          </cell>
          <cell r="F370">
            <v>6.2</v>
          </cell>
          <cell r="G370">
            <v>12.8</v>
          </cell>
          <cell r="H370">
            <v>147.52000000000001</v>
          </cell>
          <cell r="I370">
            <v>0.48</v>
          </cell>
        </row>
        <row r="388">
          <cell r="E388">
            <v>6.9</v>
          </cell>
          <cell r="F388">
            <v>12.7</v>
          </cell>
          <cell r="G388">
            <v>1.1000000000000001</v>
          </cell>
          <cell r="H388">
            <v>148</v>
          </cell>
          <cell r="I388">
            <v>0.6</v>
          </cell>
        </row>
        <row r="397">
          <cell r="E397">
            <v>5.0999999999999996</v>
          </cell>
          <cell r="F397">
            <v>4.5999999999999996</v>
          </cell>
          <cell r="G397">
            <v>10.199999999999999</v>
          </cell>
          <cell r="H397">
            <v>92.8</v>
          </cell>
          <cell r="I397">
            <v>4.55</v>
          </cell>
        </row>
        <row r="398">
          <cell r="E398">
            <v>4.8</v>
          </cell>
          <cell r="F398">
            <v>2.1</v>
          </cell>
          <cell r="G398">
            <v>5.7</v>
          </cell>
          <cell r="H398">
            <v>76.52</v>
          </cell>
          <cell r="I398">
            <v>0.1</v>
          </cell>
        </row>
        <row r="408">
          <cell r="E408">
            <v>6.3</v>
          </cell>
          <cell r="F408">
            <v>7.1</v>
          </cell>
          <cell r="G408">
            <v>5.8</v>
          </cell>
          <cell r="H408">
            <v>108.6</v>
          </cell>
          <cell r="I408">
            <v>0.9</v>
          </cell>
        </row>
        <row r="428">
          <cell r="E428">
            <v>0.3</v>
          </cell>
          <cell r="F428">
            <v>0.7</v>
          </cell>
          <cell r="G428">
            <v>2.8</v>
          </cell>
          <cell r="H428">
            <v>20.6</v>
          </cell>
          <cell r="I428">
            <v>0.1</v>
          </cell>
        </row>
        <row r="435">
          <cell r="E435">
            <v>0.4</v>
          </cell>
          <cell r="F435">
            <v>3.3</v>
          </cell>
          <cell r="G435">
            <v>4.3</v>
          </cell>
          <cell r="H435">
            <v>41</v>
          </cell>
          <cell r="I435">
            <v>2.2999999999999998</v>
          </cell>
        </row>
        <row r="436">
          <cell r="E436">
            <v>5.4</v>
          </cell>
          <cell r="F436">
            <v>7.2</v>
          </cell>
          <cell r="G436">
            <v>13.9</v>
          </cell>
          <cell r="H436">
            <v>106.6</v>
          </cell>
          <cell r="I436">
            <v>5.2</v>
          </cell>
        </row>
        <row r="463">
          <cell r="E463">
            <v>4.0999999999999996</v>
          </cell>
          <cell r="F463">
            <v>4.7</v>
          </cell>
          <cell r="G463">
            <v>24.2</v>
          </cell>
          <cell r="H463">
            <v>156</v>
          </cell>
          <cell r="I463">
            <v>1.7</v>
          </cell>
        </row>
        <row r="474">
          <cell r="E474">
            <v>6.2</v>
          </cell>
          <cell r="F474">
            <v>5.8</v>
          </cell>
          <cell r="G474">
            <v>4</v>
          </cell>
          <cell r="H474">
            <v>115.9</v>
          </cell>
        </row>
        <row r="485">
          <cell r="E485">
            <v>6.6</v>
          </cell>
          <cell r="F485">
            <v>4</v>
          </cell>
          <cell r="G485">
            <v>4.5999999999999996</v>
          </cell>
          <cell r="H485">
            <v>100.2</v>
          </cell>
          <cell r="I485">
            <v>0.3</v>
          </cell>
        </row>
        <row r="486">
          <cell r="E486">
            <v>2.2999999999999998</v>
          </cell>
          <cell r="F486">
            <v>4.9000000000000004</v>
          </cell>
          <cell r="G486">
            <v>15.5</v>
          </cell>
          <cell r="H486">
            <v>146.1</v>
          </cell>
        </row>
        <row r="503">
          <cell r="E503">
            <v>7.24</v>
          </cell>
          <cell r="F503">
            <v>8.6</v>
          </cell>
          <cell r="G503">
            <v>16.5</v>
          </cell>
          <cell r="H503">
            <v>164.3</v>
          </cell>
          <cell r="I503">
            <v>0.1</v>
          </cell>
        </row>
        <row r="517">
          <cell r="E517">
            <v>3.74</v>
          </cell>
          <cell r="F517">
            <v>6.5</v>
          </cell>
          <cell r="G517">
            <v>30.1</v>
          </cell>
          <cell r="H517">
            <v>196.1</v>
          </cell>
          <cell r="I517">
            <v>2.2999999999999998</v>
          </cell>
        </row>
        <row r="549">
          <cell r="E549">
            <v>4.8</v>
          </cell>
          <cell r="F549">
            <v>3.2</v>
          </cell>
          <cell r="G549">
            <v>8.85</v>
          </cell>
          <cell r="H549">
            <v>101.21</v>
          </cell>
          <cell r="I549">
            <v>0.1</v>
          </cell>
        </row>
        <row r="550">
          <cell r="E550">
            <v>0.64</v>
          </cell>
          <cell r="F550">
            <v>2.6</v>
          </cell>
          <cell r="G550">
            <v>1.8</v>
          </cell>
          <cell r="H550">
            <v>26.8</v>
          </cell>
          <cell r="I550">
            <v>0.3</v>
          </cell>
        </row>
        <row r="559">
          <cell r="E559">
            <v>7.64</v>
          </cell>
          <cell r="F559">
            <v>6.9</v>
          </cell>
          <cell r="G559">
            <v>4.7</v>
          </cell>
          <cell r="H559">
            <v>109.1</v>
          </cell>
          <cell r="I559">
            <v>1.93</v>
          </cell>
        </row>
        <row r="579">
          <cell r="E579">
            <v>9.3000000000000007</v>
          </cell>
          <cell r="F579">
            <v>10.1</v>
          </cell>
          <cell r="G579">
            <v>22.7</v>
          </cell>
          <cell r="H579">
            <v>194.2</v>
          </cell>
          <cell r="I579">
            <v>0.12</v>
          </cell>
        </row>
        <row r="597">
          <cell r="E597">
            <v>0.5</v>
          </cell>
          <cell r="F597">
            <v>3</v>
          </cell>
          <cell r="G597">
            <v>3.3</v>
          </cell>
          <cell r="H597">
            <v>52.3</v>
          </cell>
          <cell r="I597">
            <v>2.9</v>
          </cell>
        </row>
        <row r="616">
          <cell r="E616">
            <v>3.24</v>
          </cell>
          <cell r="F616">
            <v>7.8</v>
          </cell>
          <cell r="G616">
            <v>18.600000000000001</v>
          </cell>
          <cell r="H616">
            <v>207.6</v>
          </cell>
          <cell r="I616">
            <v>1.6</v>
          </cell>
        </row>
        <row r="624">
          <cell r="E624">
            <v>0.3</v>
          </cell>
          <cell r="F624">
            <v>3.5</v>
          </cell>
          <cell r="G624">
            <v>1.8</v>
          </cell>
          <cell r="H624">
            <v>35.6</v>
          </cell>
          <cell r="I624">
            <v>8.6999999999999993</v>
          </cell>
        </row>
        <row r="625">
          <cell r="E625">
            <v>4.9400000000000004</v>
          </cell>
          <cell r="F625">
            <v>2.8</v>
          </cell>
          <cell r="G625">
            <v>10.6</v>
          </cell>
          <cell r="H625">
            <v>105.7</v>
          </cell>
          <cell r="I625">
            <v>2.9</v>
          </cell>
        </row>
        <row r="626">
          <cell r="E626">
            <v>7.2</v>
          </cell>
          <cell r="F626">
            <v>6.8</v>
          </cell>
          <cell r="G626">
            <v>11.2</v>
          </cell>
          <cell r="H626">
            <v>152.4</v>
          </cell>
          <cell r="I626">
            <v>0.78</v>
          </cell>
        </row>
        <row r="654">
          <cell r="E654">
            <v>11.3</v>
          </cell>
          <cell r="F654">
            <v>9.5</v>
          </cell>
          <cell r="G654">
            <v>8.5</v>
          </cell>
          <cell r="H654">
            <v>188</v>
          </cell>
          <cell r="I654">
            <v>0.2</v>
          </cell>
        </row>
        <row r="655">
          <cell r="E655">
            <v>0.1</v>
          </cell>
          <cell r="F655">
            <v>0</v>
          </cell>
          <cell r="G655">
            <v>13.1</v>
          </cell>
          <cell r="H655">
            <v>60.5</v>
          </cell>
          <cell r="I655">
            <v>0.1</v>
          </cell>
        </row>
        <row r="674">
          <cell r="E674">
            <v>0.2</v>
          </cell>
          <cell r="F674">
            <v>0.9</v>
          </cell>
          <cell r="G674">
            <v>1.2</v>
          </cell>
          <cell r="H674">
            <v>16.100000000000001</v>
          </cell>
          <cell r="I674">
            <v>0.24</v>
          </cell>
        </row>
        <row r="675">
          <cell r="E675">
            <v>3.5</v>
          </cell>
          <cell r="F675">
            <v>4.5</v>
          </cell>
          <cell r="G675">
            <v>18.600000000000001</v>
          </cell>
          <cell r="H675">
            <v>150</v>
          </cell>
        </row>
        <row r="713">
          <cell r="E713">
            <v>8.4</v>
          </cell>
          <cell r="F713">
            <v>4.2</v>
          </cell>
          <cell r="G713">
            <v>2.6</v>
          </cell>
          <cell r="H713">
            <v>112</v>
          </cell>
          <cell r="I713">
            <v>0.12</v>
          </cell>
        </row>
        <row r="714">
          <cell r="E714">
            <v>1.6</v>
          </cell>
          <cell r="F714">
            <v>4.05</v>
          </cell>
          <cell r="G714">
            <v>8.5</v>
          </cell>
          <cell r="H714">
            <v>76.599999999999994</v>
          </cell>
          <cell r="I714">
            <v>4.5999999999999996</v>
          </cell>
        </row>
        <row r="731">
          <cell r="E731">
            <v>2.9</v>
          </cell>
          <cell r="F731">
            <v>4.4000000000000004</v>
          </cell>
          <cell r="G731">
            <v>17.399999999999999</v>
          </cell>
          <cell r="H731">
            <v>177.5</v>
          </cell>
          <cell r="I731">
            <v>1.1000000000000001</v>
          </cell>
        </row>
        <row r="740">
          <cell r="E740">
            <v>0.6</v>
          </cell>
          <cell r="F740">
            <v>3.9</v>
          </cell>
          <cell r="G740">
            <v>3</v>
          </cell>
          <cell r="H740">
            <v>49.6</v>
          </cell>
          <cell r="I740">
            <v>3.6</v>
          </cell>
        </row>
        <row r="741">
          <cell r="E741">
            <v>1.4</v>
          </cell>
          <cell r="F741">
            <v>2.4</v>
          </cell>
          <cell r="G741">
            <v>10.1</v>
          </cell>
          <cell r="H741">
            <v>60.21</v>
          </cell>
          <cell r="I741">
            <v>0.3</v>
          </cell>
        </row>
        <row r="742">
          <cell r="E742">
            <v>5.2</v>
          </cell>
          <cell r="F742">
            <v>4.4000000000000004</v>
          </cell>
          <cell r="G742">
            <v>6.84</v>
          </cell>
          <cell r="H742">
            <v>98.6</v>
          </cell>
          <cell r="I742">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refreshError="1"/>
      <sheetData sheetId="1" refreshError="1">
        <row r="12">
          <cell r="E12">
            <v>3.7</v>
          </cell>
          <cell r="F12">
            <v>10.54</v>
          </cell>
          <cell r="G12">
            <v>24</v>
          </cell>
          <cell r="H12">
            <v>227</v>
          </cell>
          <cell r="I12">
            <v>1.92</v>
          </cell>
        </row>
        <row r="21">
          <cell r="E21">
            <v>0.2</v>
          </cell>
          <cell r="F21">
            <v>5.24</v>
          </cell>
          <cell r="G21">
            <v>1.1000000000000001</v>
          </cell>
          <cell r="H21">
            <v>45.57</v>
          </cell>
          <cell r="I21">
            <v>2</v>
          </cell>
        </row>
        <row r="28">
          <cell r="E28">
            <v>5</v>
          </cell>
          <cell r="F28">
            <v>6.02</v>
          </cell>
          <cell r="G28">
            <v>40.700000000000003</v>
          </cell>
          <cell r="H28">
            <v>242</v>
          </cell>
        </row>
        <row r="31">
          <cell r="E31">
            <v>0.3</v>
          </cell>
          <cell r="F31">
            <v>4.4400000000000004</v>
          </cell>
          <cell r="G31">
            <v>1.6</v>
          </cell>
          <cell r="H31">
            <v>45.97</v>
          </cell>
          <cell r="I31">
            <v>5.0999999999999996</v>
          </cell>
        </row>
        <row r="35">
          <cell r="E35">
            <v>0.15</v>
          </cell>
          <cell r="F35">
            <v>0</v>
          </cell>
          <cell r="G35">
            <v>9.5</v>
          </cell>
          <cell r="H35">
            <v>40.1</v>
          </cell>
          <cell r="I35">
            <v>2.5</v>
          </cell>
        </row>
        <row r="49">
          <cell r="E49">
            <v>19.100000000000001</v>
          </cell>
          <cell r="F49">
            <v>10.54</v>
          </cell>
          <cell r="G49">
            <v>27.2</v>
          </cell>
          <cell r="H49">
            <v>290.3</v>
          </cell>
          <cell r="I49">
            <v>1.48</v>
          </cell>
        </row>
        <row r="52">
          <cell r="E52">
            <v>3.3</v>
          </cell>
          <cell r="F52">
            <v>3.43336</v>
          </cell>
          <cell r="G52">
            <v>23</v>
          </cell>
          <cell r="H52">
            <v>109.6</v>
          </cell>
          <cell r="I52">
            <v>1.2</v>
          </cell>
        </row>
        <row r="59">
          <cell r="E59">
            <v>8.5</v>
          </cell>
          <cell r="F59">
            <v>3.74444</v>
          </cell>
          <cell r="G59">
            <v>8.9</v>
          </cell>
          <cell r="H59">
            <v>102.93</v>
          </cell>
          <cell r="I59">
            <v>0.02</v>
          </cell>
        </row>
        <row r="65">
          <cell r="E65">
            <v>4.5</v>
          </cell>
          <cell r="F65">
            <v>9.4440000000000008</v>
          </cell>
          <cell r="G65">
            <v>36</v>
          </cell>
          <cell r="H65">
            <v>249</v>
          </cell>
          <cell r="I65">
            <v>0</v>
          </cell>
        </row>
        <row r="72">
          <cell r="E72">
            <v>1.2</v>
          </cell>
          <cell r="F72">
            <v>1.548</v>
          </cell>
          <cell r="G72">
            <v>12</v>
          </cell>
          <cell r="H72">
            <v>64</v>
          </cell>
          <cell r="I72">
            <v>1.3</v>
          </cell>
        </row>
        <row r="86">
          <cell r="E86">
            <v>10.6</v>
          </cell>
          <cell r="F86">
            <v>19.544</v>
          </cell>
          <cell r="G86">
            <v>2</v>
          </cell>
          <cell r="H86">
            <v>228</v>
          </cell>
          <cell r="I86">
            <v>0.9</v>
          </cell>
        </row>
        <row r="89">
          <cell r="E89">
            <v>1.5</v>
          </cell>
          <cell r="F89">
            <v>1.744</v>
          </cell>
          <cell r="G89">
            <v>12.1</v>
          </cell>
          <cell r="H89">
            <v>65.5</v>
          </cell>
          <cell r="I89">
            <v>0.56000000000000005</v>
          </cell>
        </row>
        <row r="96">
          <cell r="E96">
            <v>9.1999999999999993</v>
          </cell>
          <cell r="F96">
            <v>2.4443999999999999</v>
          </cell>
          <cell r="G96">
            <v>15.75</v>
          </cell>
          <cell r="H96">
            <v>119.79</v>
          </cell>
          <cell r="I96">
            <v>8.3800000000000008</v>
          </cell>
        </row>
        <row r="104">
          <cell r="E104">
            <v>0.8</v>
          </cell>
          <cell r="F104">
            <v>4.54</v>
          </cell>
          <cell r="G104">
            <v>5</v>
          </cell>
          <cell r="H104">
            <v>78.55</v>
          </cell>
          <cell r="I104">
            <v>4.3</v>
          </cell>
        </row>
        <row r="105">
          <cell r="E105">
            <v>7.8</v>
          </cell>
          <cell r="F105">
            <v>2.8439999999999999</v>
          </cell>
          <cell r="G105">
            <v>7.4</v>
          </cell>
          <cell r="H105">
            <v>105.12</v>
          </cell>
          <cell r="I105">
            <v>0.12</v>
          </cell>
        </row>
        <row r="106">
          <cell r="E106">
            <v>0.8</v>
          </cell>
          <cell r="F106">
            <v>3.3443999999999998</v>
          </cell>
          <cell r="G106">
            <v>2.2999999999999998</v>
          </cell>
          <cell r="H106">
            <v>34</v>
          </cell>
          <cell r="I106">
            <v>0.37</v>
          </cell>
        </row>
        <row r="124">
          <cell r="E124">
            <v>0.18</v>
          </cell>
          <cell r="F124">
            <v>0.12444</v>
          </cell>
          <cell r="G124">
            <v>15.12</v>
          </cell>
          <cell r="H124">
            <v>76.87</v>
          </cell>
          <cell r="I124">
            <v>5.7</v>
          </cell>
        </row>
        <row r="132">
          <cell r="E132">
            <v>6.5</v>
          </cell>
          <cell r="F132">
            <v>3.74499</v>
          </cell>
          <cell r="G132">
            <v>14.13</v>
          </cell>
          <cell r="H132">
            <v>140.93</v>
          </cell>
          <cell r="I132">
            <v>3.8</v>
          </cell>
        </row>
        <row r="134">
          <cell r="E134">
            <v>4.8</v>
          </cell>
          <cell r="F134">
            <v>6.1</v>
          </cell>
          <cell r="G134">
            <v>23.3</v>
          </cell>
          <cell r="H134">
            <v>231.98</v>
          </cell>
        </row>
        <row r="143">
          <cell r="E143">
            <v>12.6</v>
          </cell>
          <cell r="F143">
            <v>17.8</v>
          </cell>
          <cell r="G143">
            <v>23.5</v>
          </cell>
          <cell r="H143">
            <v>318</v>
          </cell>
          <cell r="I143">
            <v>0.45</v>
          </cell>
        </row>
        <row r="161">
          <cell r="E161">
            <v>5.0999999999999996</v>
          </cell>
          <cell r="F161">
            <v>9.8439999999999994</v>
          </cell>
          <cell r="G161">
            <v>26</v>
          </cell>
          <cell r="H161">
            <v>275.8</v>
          </cell>
          <cell r="I161">
            <v>2</v>
          </cell>
        </row>
        <row r="171">
          <cell r="E171">
            <v>5.93</v>
          </cell>
          <cell r="F171">
            <v>7.9444400000000002</v>
          </cell>
          <cell r="G171">
            <v>7.5</v>
          </cell>
          <cell r="H171">
            <v>150</v>
          </cell>
          <cell r="I171">
            <v>6.18</v>
          </cell>
        </row>
        <row r="172">
          <cell r="E172">
            <v>7.5</v>
          </cell>
          <cell r="F172">
            <v>5.1440000000000001</v>
          </cell>
          <cell r="G172">
            <v>6.3</v>
          </cell>
          <cell r="H172">
            <v>128</v>
          </cell>
          <cell r="I172">
            <v>2.2999999999999998</v>
          </cell>
        </row>
        <row r="178">
          <cell r="E178">
            <v>3.9</v>
          </cell>
          <cell r="F178">
            <v>2.1440000000000001</v>
          </cell>
          <cell r="G178">
            <v>33.6</v>
          </cell>
          <cell r="H178">
            <v>185.2</v>
          </cell>
          <cell r="I178">
            <v>0.56999999999999995</v>
          </cell>
        </row>
        <row r="182">
          <cell r="E182">
            <v>8.4</v>
          </cell>
          <cell r="F182">
            <v>5.5</v>
          </cell>
          <cell r="G182">
            <v>5.2</v>
          </cell>
          <cell r="H182">
            <v>129.31</v>
          </cell>
          <cell r="I182">
            <v>0</v>
          </cell>
        </row>
        <row r="208">
          <cell r="E208">
            <v>0.3</v>
          </cell>
          <cell r="F208">
            <v>4.5</v>
          </cell>
          <cell r="G208">
            <v>1.7</v>
          </cell>
          <cell r="H208">
            <v>90.2</v>
          </cell>
          <cell r="I208">
            <v>8.25</v>
          </cell>
        </row>
        <row r="210">
          <cell r="E210">
            <v>13.32</v>
          </cell>
          <cell r="F210">
            <v>18.100000000000001</v>
          </cell>
          <cell r="G210">
            <v>25.2</v>
          </cell>
          <cell r="H210">
            <v>330.5</v>
          </cell>
          <cell r="I210">
            <v>0.46</v>
          </cell>
        </row>
        <row r="219">
          <cell r="E219">
            <v>11.1</v>
          </cell>
          <cell r="F219">
            <v>10.119999999999999</v>
          </cell>
          <cell r="G219">
            <v>24.94</v>
          </cell>
          <cell r="H219">
            <v>240.59</v>
          </cell>
          <cell r="I219">
            <v>16.670000000000002</v>
          </cell>
        </row>
        <row r="236">
          <cell r="E236">
            <v>9.1999999999999993</v>
          </cell>
          <cell r="F236">
            <v>16</v>
          </cell>
          <cell r="G236">
            <v>1.71</v>
          </cell>
          <cell r="H236">
            <v>181.42</v>
          </cell>
          <cell r="I236">
            <v>0.8</v>
          </cell>
        </row>
        <row r="244">
          <cell r="E244">
            <v>0.94</v>
          </cell>
          <cell r="F244">
            <v>3.24444</v>
          </cell>
          <cell r="G244">
            <v>11.8</v>
          </cell>
          <cell r="H244">
            <v>78.900000000000006</v>
          </cell>
          <cell r="I244">
            <v>5.18</v>
          </cell>
        </row>
        <row r="274">
          <cell r="E274">
            <v>14.8</v>
          </cell>
          <cell r="F274">
            <v>14.5</v>
          </cell>
          <cell r="G274">
            <v>9.9</v>
          </cell>
          <cell r="H274">
            <v>251.2</v>
          </cell>
          <cell r="I274">
            <v>1.87</v>
          </cell>
        </row>
        <row r="277">
          <cell r="E277">
            <v>1.5</v>
          </cell>
          <cell r="F277">
            <v>1.6355</v>
          </cell>
          <cell r="G277">
            <v>12.1477</v>
          </cell>
          <cell r="H277">
            <v>64.2</v>
          </cell>
          <cell r="I277">
            <v>4.5999999999999996</v>
          </cell>
        </row>
        <row r="283">
          <cell r="E283">
            <v>3</v>
          </cell>
          <cell r="F283">
            <v>5.2</v>
          </cell>
          <cell r="G283">
            <v>14.81</v>
          </cell>
          <cell r="H283">
            <v>140.34</v>
          </cell>
          <cell r="I283">
            <v>4.5</v>
          </cell>
        </row>
        <row r="294">
          <cell r="E294">
            <v>13.8</v>
          </cell>
          <cell r="F294">
            <v>11.744440000000001</v>
          </cell>
          <cell r="G294">
            <v>18.53</v>
          </cell>
          <cell r="H294">
            <v>272.33</v>
          </cell>
          <cell r="I294">
            <v>7.09</v>
          </cell>
        </row>
        <row r="322">
          <cell r="E322">
            <v>4</v>
          </cell>
          <cell r="F322">
            <v>6.5</v>
          </cell>
          <cell r="G322">
            <v>17</v>
          </cell>
          <cell r="H322">
            <v>92</v>
          </cell>
          <cell r="I322">
            <v>9.8000000000000007</v>
          </cell>
        </row>
        <row r="323">
          <cell r="E323">
            <v>8.6</v>
          </cell>
          <cell r="F323">
            <v>4.9000000000000004</v>
          </cell>
          <cell r="G323">
            <v>5.3</v>
          </cell>
          <cell r="H323">
            <v>116.2</v>
          </cell>
          <cell r="I323">
            <v>0.7</v>
          </cell>
        </row>
        <row r="324">
          <cell r="E324">
            <v>1.1000000000000001</v>
          </cell>
          <cell r="F324">
            <v>2.8</v>
          </cell>
          <cell r="G324">
            <v>3.52</v>
          </cell>
          <cell r="H324">
            <v>54.89</v>
          </cell>
          <cell r="I324">
            <v>6.12</v>
          </cell>
        </row>
        <row r="332">
          <cell r="E332">
            <v>13.3</v>
          </cell>
          <cell r="F332">
            <v>11.6</v>
          </cell>
          <cell r="G332">
            <v>21.9</v>
          </cell>
          <cell r="H332">
            <v>225.57</v>
          </cell>
        </row>
        <row r="350">
          <cell r="E350">
            <v>7.4</v>
          </cell>
          <cell r="F350">
            <v>12.2</v>
          </cell>
          <cell r="G350">
            <v>31.2</v>
          </cell>
          <cell r="H350">
            <v>288.39999999999998</v>
          </cell>
          <cell r="I350">
            <v>1.56</v>
          </cell>
        </row>
        <row r="358">
          <cell r="E358">
            <v>4.8</v>
          </cell>
          <cell r="F358">
            <v>6.8</v>
          </cell>
          <cell r="G358">
            <v>14.1</v>
          </cell>
          <cell r="H358">
            <v>116.82</v>
          </cell>
          <cell r="I358">
            <v>1.25</v>
          </cell>
        </row>
        <row r="359">
          <cell r="E359">
            <v>3.9</v>
          </cell>
          <cell r="F359">
            <v>0.6</v>
          </cell>
          <cell r="G359">
            <v>19.73</v>
          </cell>
          <cell r="H359">
            <v>112.8</v>
          </cell>
          <cell r="I359">
            <v>10.199999999999999</v>
          </cell>
        </row>
        <row r="368">
          <cell r="E368">
            <v>0.6</v>
          </cell>
          <cell r="F368">
            <v>0.3</v>
          </cell>
          <cell r="G368">
            <v>17.399999999999999</v>
          </cell>
          <cell r="H368">
            <v>74.7</v>
          </cell>
          <cell r="I368">
            <v>3.62</v>
          </cell>
        </row>
        <row r="369">
          <cell r="E369">
            <v>12.9</v>
          </cell>
          <cell r="F369">
            <v>9.5</v>
          </cell>
          <cell r="G369">
            <v>19.7</v>
          </cell>
          <cell r="H369">
            <v>226.95</v>
          </cell>
          <cell r="I369">
            <v>0.73</v>
          </cell>
        </row>
        <row r="396">
          <cell r="E396">
            <v>6.1</v>
          </cell>
          <cell r="F396">
            <v>5.8</v>
          </cell>
          <cell r="G396">
            <v>13</v>
          </cell>
          <cell r="H396">
            <v>118</v>
          </cell>
          <cell r="I396">
            <v>5.6</v>
          </cell>
        </row>
        <row r="397">
          <cell r="E397">
            <v>5.8</v>
          </cell>
          <cell r="F397">
            <v>2.5</v>
          </cell>
          <cell r="G397">
            <v>6.7</v>
          </cell>
          <cell r="H397">
            <v>90.2</v>
          </cell>
          <cell r="I397">
            <v>0.12</v>
          </cell>
        </row>
        <row r="407">
          <cell r="E407">
            <v>7.4</v>
          </cell>
          <cell r="F407">
            <v>8.1999999999999993</v>
          </cell>
          <cell r="G407">
            <v>6.8</v>
          </cell>
          <cell r="H407">
            <v>126.7</v>
          </cell>
          <cell r="I407">
            <v>0.97</v>
          </cell>
        </row>
        <row r="408">
          <cell r="E408">
            <v>0.4</v>
          </cell>
          <cell r="F408">
            <v>1.8</v>
          </cell>
          <cell r="G408">
            <v>3.2</v>
          </cell>
          <cell r="H408">
            <v>32.799999999999997</v>
          </cell>
          <cell r="I408">
            <v>0.4</v>
          </cell>
        </row>
        <row r="427">
          <cell r="E427">
            <v>0.4</v>
          </cell>
          <cell r="F427">
            <v>0.9</v>
          </cell>
          <cell r="G427">
            <v>3.5</v>
          </cell>
          <cell r="H427">
            <v>26</v>
          </cell>
          <cell r="I427">
            <v>0.12</v>
          </cell>
        </row>
        <row r="434">
          <cell r="E434">
            <v>0.6</v>
          </cell>
          <cell r="F434">
            <v>4.9000000000000004</v>
          </cell>
          <cell r="G434">
            <v>5.2</v>
          </cell>
          <cell r="H434">
            <v>61.5</v>
          </cell>
          <cell r="I434">
            <v>2.8</v>
          </cell>
        </row>
        <row r="435">
          <cell r="E435">
            <v>6.5</v>
          </cell>
          <cell r="F435">
            <v>8.6999999999999993</v>
          </cell>
          <cell r="G435">
            <v>16.8</v>
          </cell>
          <cell r="H435">
            <v>129.21</v>
          </cell>
          <cell r="I435">
            <v>6.3</v>
          </cell>
        </row>
        <row r="462">
          <cell r="E462">
            <v>5.5</v>
          </cell>
          <cell r="F462">
            <v>6.3</v>
          </cell>
          <cell r="G462">
            <v>32.299999999999997</v>
          </cell>
          <cell r="H462">
            <v>208.8</v>
          </cell>
          <cell r="I462">
            <v>2.1</v>
          </cell>
        </row>
        <row r="473">
          <cell r="E473">
            <v>8.6</v>
          </cell>
          <cell r="F473">
            <v>8.1</v>
          </cell>
          <cell r="G473">
            <v>5.6</v>
          </cell>
          <cell r="H473">
            <v>162.26</v>
          </cell>
        </row>
        <row r="480">
          <cell r="E480">
            <v>3.2</v>
          </cell>
          <cell r="F480">
            <v>4</v>
          </cell>
          <cell r="G480">
            <v>42</v>
          </cell>
          <cell r="H480">
            <v>223</v>
          </cell>
          <cell r="I480">
            <v>0.19</v>
          </cell>
        </row>
        <row r="484">
          <cell r="E484">
            <v>9.6999999999999993</v>
          </cell>
          <cell r="F484">
            <v>5.2</v>
          </cell>
          <cell r="G484">
            <v>5.9</v>
          </cell>
          <cell r="H484">
            <v>118.5</v>
          </cell>
          <cell r="I484">
            <v>0.4</v>
          </cell>
        </row>
        <row r="502">
          <cell r="E502">
            <v>8.8000000000000007</v>
          </cell>
          <cell r="F502">
            <v>10.5</v>
          </cell>
          <cell r="G502">
            <v>20.2</v>
          </cell>
          <cell r="H502">
            <v>200.81</v>
          </cell>
          <cell r="I502">
            <v>0.12</v>
          </cell>
        </row>
        <row r="511">
          <cell r="E511">
            <v>9.6</v>
          </cell>
          <cell r="F511">
            <v>2.8</v>
          </cell>
          <cell r="G511">
            <v>16.100000000000001</v>
          </cell>
          <cell r="H511">
            <v>122.3</v>
          </cell>
          <cell r="I511">
            <v>8.8699999999999992</v>
          </cell>
        </row>
        <row r="516">
          <cell r="E516">
            <v>5.2</v>
          </cell>
          <cell r="F516">
            <v>9.1</v>
          </cell>
          <cell r="G516">
            <v>42.14</v>
          </cell>
          <cell r="H516">
            <v>277</v>
          </cell>
          <cell r="I516">
            <v>0</v>
          </cell>
        </row>
        <row r="546">
          <cell r="E546">
            <v>0.6</v>
          </cell>
          <cell r="F546">
            <v>4.8</v>
          </cell>
          <cell r="G546">
            <v>1.2</v>
          </cell>
          <cell r="H546">
            <v>48.95</v>
          </cell>
          <cell r="I546">
            <v>4.5</v>
          </cell>
        </row>
        <row r="548">
          <cell r="E548">
            <v>7.9</v>
          </cell>
          <cell r="F548">
            <v>5.84</v>
          </cell>
          <cell r="G548">
            <v>9.1999999999999993</v>
          </cell>
          <cell r="H548">
            <v>147.34</v>
          </cell>
          <cell r="I548">
            <v>0.12</v>
          </cell>
        </row>
        <row r="558">
          <cell r="E558">
            <v>10.1</v>
          </cell>
          <cell r="F558">
            <v>9.1999999999999993</v>
          </cell>
          <cell r="G558">
            <v>6.2</v>
          </cell>
          <cell r="H558">
            <v>145.4</v>
          </cell>
          <cell r="I558">
            <v>2.56</v>
          </cell>
        </row>
        <row r="560">
          <cell r="E560">
            <v>4.2</v>
          </cell>
          <cell r="F560">
            <v>5.4</v>
          </cell>
          <cell r="G560">
            <v>22.3</v>
          </cell>
          <cell r="H560">
            <v>180.66</v>
          </cell>
        </row>
        <row r="578">
          <cell r="E578">
            <v>10.5</v>
          </cell>
          <cell r="F578">
            <v>11.8</v>
          </cell>
          <cell r="G578">
            <v>26</v>
          </cell>
          <cell r="H578">
            <v>221</v>
          </cell>
          <cell r="I578">
            <v>0.16</v>
          </cell>
        </row>
        <row r="587">
          <cell r="E587">
            <v>13.1</v>
          </cell>
          <cell r="F587">
            <v>6.2199</v>
          </cell>
          <cell r="G587">
            <v>3.24</v>
          </cell>
          <cell r="H587">
            <v>123.6</v>
          </cell>
          <cell r="I587">
            <v>1.1000000000000001</v>
          </cell>
        </row>
        <row r="596">
          <cell r="E596">
            <v>1.2</v>
          </cell>
          <cell r="F596">
            <v>4.8</v>
          </cell>
          <cell r="G596">
            <v>5.2</v>
          </cell>
          <cell r="H596">
            <v>80.55</v>
          </cell>
          <cell r="I596">
            <v>4.3</v>
          </cell>
        </row>
        <row r="615">
          <cell r="E615">
            <v>4.2</v>
          </cell>
          <cell r="F615">
            <v>8.3000000000000007</v>
          </cell>
          <cell r="G615">
            <v>24.2</v>
          </cell>
          <cell r="H615">
            <v>289.60000000000002</v>
          </cell>
          <cell r="I615">
            <v>2.1</v>
          </cell>
        </row>
        <row r="623">
          <cell r="E623">
            <v>0.5</v>
          </cell>
          <cell r="F623">
            <v>5.3</v>
          </cell>
          <cell r="G623">
            <v>2.7</v>
          </cell>
          <cell r="H623">
            <v>53.5</v>
          </cell>
          <cell r="I623">
            <v>13</v>
          </cell>
        </row>
        <row r="625">
          <cell r="E625">
            <v>10.8</v>
          </cell>
          <cell r="F625">
            <v>10.1</v>
          </cell>
          <cell r="G625">
            <v>6.92</v>
          </cell>
          <cell r="H625">
            <v>173.33</v>
          </cell>
          <cell r="I625">
            <v>1.04</v>
          </cell>
        </row>
        <row r="653">
          <cell r="E653">
            <v>15.1</v>
          </cell>
          <cell r="F653">
            <v>12.64</v>
          </cell>
          <cell r="G653">
            <v>11.3</v>
          </cell>
          <cell r="H653">
            <v>250.64</v>
          </cell>
          <cell r="I653">
            <v>0.25</v>
          </cell>
        </row>
        <row r="654">
          <cell r="E654">
            <v>0.12</v>
          </cell>
          <cell r="F654">
            <v>0</v>
          </cell>
          <cell r="G654">
            <v>16.37</v>
          </cell>
          <cell r="H654">
            <v>75.63</v>
          </cell>
          <cell r="I654">
            <v>0.12</v>
          </cell>
        </row>
        <row r="661">
          <cell r="E661">
            <v>0.84</v>
          </cell>
          <cell r="F661">
            <v>3.1</v>
          </cell>
          <cell r="G661">
            <v>8.4</v>
          </cell>
          <cell r="H661">
            <v>48.75</v>
          </cell>
          <cell r="I661">
            <v>21</v>
          </cell>
        </row>
        <row r="662">
          <cell r="E662">
            <v>4.0999999999999996</v>
          </cell>
          <cell r="F662">
            <v>8</v>
          </cell>
          <cell r="G662">
            <v>15.2</v>
          </cell>
          <cell r="H662">
            <v>188</v>
          </cell>
          <cell r="I662">
            <v>5.3</v>
          </cell>
        </row>
        <row r="692">
          <cell r="E692">
            <v>5.2</v>
          </cell>
          <cell r="F692">
            <v>10.1</v>
          </cell>
          <cell r="G692">
            <v>31.1</v>
          </cell>
          <cell r="H692">
            <v>305.8</v>
          </cell>
          <cell r="I692">
            <v>2</v>
          </cell>
        </row>
        <row r="711">
          <cell r="E711">
            <v>4.55</v>
          </cell>
          <cell r="F711">
            <v>2.7</v>
          </cell>
          <cell r="G711">
            <v>3.2</v>
          </cell>
          <cell r="H711">
            <v>129</v>
          </cell>
          <cell r="I711">
            <v>1.2</v>
          </cell>
        </row>
        <row r="712">
          <cell r="E712">
            <v>9.9</v>
          </cell>
          <cell r="F712">
            <v>5.0999999999999996</v>
          </cell>
          <cell r="G712">
            <v>3.1</v>
          </cell>
          <cell r="H712">
            <v>131</v>
          </cell>
          <cell r="I712">
            <v>0.14000000000000001</v>
          </cell>
        </row>
        <row r="713">
          <cell r="E713">
            <v>2.2000000000000002</v>
          </cell>
          <cell r="F713">
            <v>4.5999999999999996</v>
          </cell>
          <cell r="G713">
            <v>9</v>
          </cell>
          <cell r="H713">
            <v>85.4</v>
          </cell>
          <cell r="I713">
            <v>5.0999999999999996</v>
          </cell>
        </row>
        <row r="730">
          <cell r="E730">
            <v>3.9</v>
          </cell>
          <cell r="F730">
            <v>5.9</v>
          </cell>
          <cell r="G730">
            <v>23</v>
          </cell>
          <cell r="H730">
            <v>237.54</v>
          </cell>
          <cell r="I730">
            <v>1.3</v>
          </cell>
        </row>
        <row r="739">
          <cell r="E739">
            <v>0.9</v>
          </cell>
          <cell r="F739">
            <v>5.94</v>
          </cell>
          <cell r="G739">
            <v>4.5</v>
          </cell>
          <cell r="H739">
            <v>74.400000000000006</v>
          </cell>
          <cell r="I739">
            <v>4</v>
          </cell>
        </row>
        <row r="740">
          <cell r="E740">
            <v>1.8</v>
          </cell>
          <cell r="F740">
            <v>3</v>
          </cell>
          <cell r="G740">
            <v>12.63</v>
          </cell>
          <cell r="H740">
            <v>75.260000000000005</v>
          </cell>
          <cell r="I740">
            <v>0.38</v>
          </cell>
        </row>
        <row r="741">
          <cell r="E741">
            <v>6.5</v>
          </cell>
          <cell r="F741">
            <v>5.54</v>
          </cell>
          <cell r="G741">
            <v>7.9</v>
          </cell>
          <cell r="H741">
            <v>125.5</v>
          </cell>
          <cell r="I741">
            <v>0.25</v>
          </cell>
        </row>
        <row r="742">
          <cell r="E742">
            <v>2.5299999999999998</v>
          </cell>
          <cell r="F742">
            <v>5.39</v>
          </cell>
          <cell r="G742">
            <v>17.100000000000001</v>
          </cell>
          <cell r="H742">
            <v>160.71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sheetData sheetId="1">
        <row r="16">
          <cell r="E16">
            <v>2.2000000000000002</v>
          </cell>
          <cell r="F16">
            <v>2.4</v>
          </cell>
          <cell r="G16">
            <v>14</v>
          </cell>
          <cell r="H16">
            <v>87.5</v>
          </cell>
          <cell r="I16">
            <v>1.4</v>
          </cell>
        </row>
        <row r="23">
          <cell r="E23">
            <v>4.0999999999999996</v>
          </cell>
          <cell r="F23">
            <v>5.2</v>
          </cell>
          <cell r="G23">
            <v>27</v>
          </cell>
          <cell r="H23">
            <v>163</v>
          </cell>
          <cell r="I23">
            <v>1.5</v>
          </cell>
        </row>
        <row r="26">
          <cell r="E26">
            <v>0.8</v>
          </cell>
          <cell r="F26">
            <v>0.1</v>
          </cell>
          <cell r="G26">
            <v>14.4</v>
          </cell>
          <cell r="H26">
            <v>62.7</v>
          </cell>
          <cell r="I26">
            <v>9</v>
          </cell>
        </row>
        <row r="57">
          <cell r="E57">
            <v>0.4</v>
          </cell>
          <cell r="F57">
            <v>2.8</v>
          </cell>
          <cell r="G57">
            <v>1.1000000000000001</v>
          </cell>
          <cell r="H57">
            <v>32.4</v>
          </cell>
          <cell r="I57">
            <v>4</v>
          </cell>
        </row>
        <row r="60">
          <cell r="E60">
            <v>2.5</v>
          </cell>
          <cell r="F60">
            <v>4.0999999999999996</v>
          </cell>
          <cell r="G60">
            <v>6.8</v>
          </cell>
          <cell r="H60">
            <v>118</v>
          </cell>
          <cell r="I60">
            <v>4.5</v>
          </cell>
        </row>
        <row r="61">
          <cell r="E61">
            <v>0.5</v>
          </cell>
          <cell r="F61">
            <v>0.2</v>
          </cell>
          <cell r="G61">
            <v>14.2</v>
          </cell>
          <cell r="H61">
            <v>61</v>
          </cell>
          <cell r="I61">
            <v>9.5</v>
          </cell>
        </row>
        <row r="69">
          <cell r="E69">
            <v>11.7</v>
          </cell>
          <cell r="F69">
            <v>9.3000000000000007</v>
          </cell>
          <cell r="G69">
            <v>14.9</v>
          </cell>
          <cell r="H69">
            <v>300.60000000000002</v>
          </cell>
          <cell r="I69">
            <v>3.9</v>
          </cell>
        </row>
        <row r="95">
          <cell r="E95">
            <v>6.73</v>
          </cell>
          <cell r="F95">
            <v>8.4</v>
          </cell>
          <cell r="G95">
            <v>4.9000000000000004</v>
          </cell>
          <cell r="H95">
            <v>96.6</v>
          </cell>
          <cell r="I95">
            <v>5.5</v>
          </cell>
        </row>
        <row r="97">
          <cell r="E97">
            <v>0.1</v>
          </cell>
          <cell r="F97">
            <v>0.1</v>
          </cell>
          <cell r="G97">
            <v>11.9</v>
          </cell>
          <cell r="H97">
            <v>50</v>
          </cell>
          <cell r="I97">
            <v>1.3</v>
          </cell>
        </row>
        <row r="107">
          <cell r="E107">
            <v>2</v>
          </cell>
          <cell r="F107">
            <v>4.9000000000000004</v>
          </cell>
          <cell r="G107">
            <v>11.6</v>
          </cell>
          <cell r="H107">
            <v>106</v>
          </cell>
          <cell r="I107">
            <v>5.5</v>
          </cell>
        </row>
        <row r="136">
          <cell r="E136">
            <v>0.14000000000000001</v>
          </cell>
          <cell r="F136">
            <v>0</v>
          </cell>
          <cell r="G136">
            <v>20.7</v>
          </cell>
          <cell r="H136">
            <v>85.9</v>
          </cell>
          <cell r="I136">
            <v>3</v>
          </cell>
        </row>
        <row r="175">
          <cell r="E175">
            <v>0.33</v>
          </cell>
          <cell r="F175">
            <v>0.01</v>
          </cell>
          <cell r="G175">
            <v>20.83</v>
          </cell>
          <cell r="H175">
            <v>84.8</v>
          </cell>
          <cell r="I175">
            <v>4.5999999999999996</v>
          </cell>
        </row>
        <row r="212">
          <cell r="E212">
            <v>0.22</v>
          </cell>
          <cell r="F212">
            <v>0.09</v>
          </cell>
          <cell r="G212">
            <v>16.63</v>
          </cell>
          <cell r="H212">
            <v>68.099999999999994</v>
          </cell>
          <cell r="I212">
            <v>6.5</v>
          </cell>
        </row>
        <row r="216">
          <cell r="E216">
            <v>4</v>
          </cell>
          <cell r="F216">
            <v>1.4</v>
          </cell>
          <cell r="G216">
            <v>25.3</v>
          </cell>
          <cell r="H216">
            <v>130.4</v>
          </cell>
          <cell r="I216">
            <v>2.6</v>
          </cell>
        </row>
        <row r="246">
          <cell r="E246">
            <v>3.1</v>
          </cell>
          <cell r="F246">
            <v>3.8</v>
          </cell>
          <cell r="G246">
            <v>5.3</v>
          </cell>
          <cell r="H246">
            <v>135.6</v>
          </cell>
          <cell r="I246">
            <v>6.5</v>
          </cell>
        </row>
        <row r="253">
          <cell r="E253">
            <v>6.1</v>
          </cell>
          <cell r="F253">
            <v>2.1</v>
          </cell>
          <cell r="G253">
            <v>32.299999999999997</v>
          </cell>
          <cell r="H253">
            <v>175</v>
          </cell>
          <cell r="I253">
            <v>0.09</v>
          </cell>
        </row>
        <row r="256">
          <cell r="E256">
            <v>9.6</v>
          </cell>
          <cell r="F256">
            <v>14.7</v>
          </cell>
          <cell r="G256">
            <v>19.8</v>
          </cell>
          <cell r="H256">
            <v>263</v>
          </cell>
          <cell r="I256">
            <v>5.2</v>
          </cell>
        </row>
        <row r="292">
          <cell r="E292">
            <v>4.3</v>
          </cell>
          <cell r="F292">
            <v>4.8</v>
          </cell>
          <cell r="G292">
            <v>7.1</v>
          </cell>
          <cell r="H292">
            <v>90</v>
          </cell>
          <cell r="I292">
            <v>2</v>
          </cell>
        </row>
        <row r="297">
          <cell r="F297">
            <v>0.36</v>
          </cell>
        </row>
        <row r="325">
          <cell r="E325">
            <v>0.5</v>
          </cell>
          <cell r="F325">
            <v>0.1</v>
          </cell>
          <cell r="G325">
            <v>19.899999999999999</v>
          </cell>
          <cell r="H325">
            <v>84.2</v>
          </cell>
          <cell r="I325">
            <v>5.5</v>
          </cell>
        </row>
        <row r="333">
          <cell r="E333">
            <v>1.2</v>
          </cell>
          <cell r="F333">
            <v>4.05</v>
          </cell>
          <cell r="G333">
            <v>10.1</v>
          </cell>
          <cell r="H333">
            <v>76.599999999999994</v>
          </cell>
          <cell r="I333">
            <v>6</v>
          </cell>
        </row>
        <row r="398">
          <cell r="E398">
            <v>2.7</v>
          </cell>
          <cell r="F398">
            <v>7.1</v>
          </cell>
          <cell r="G398">
            <v>6.3</v>
          </cell>
          <cell r="H398">
            <v>130.6</v>
          </cell>
          <cell r="I398">
            <v>6.5</v>
          </cell>
        </row>
        <row r="404">
          <cell r="E404">
            <v>4.3</v>
          </cell>
          <cell r="F404">
            <v>4.8</v>
          </cell>
          <cell r="G404">
            <v>7.1</v>
          </cell>
          <cell r="H404">
            <v>90</v>
          </cell>
          <cell r="I404">
            <v>12.8</v>
          </cell>
        </row>
        <row r="436">
          <cell r="E436">
            <v>9.8000000000000007</v>
          </cell>
          <cell r="F436">
            <v>7.8</v>
          </cell>
          <cell r="G436">
            <v>12.4</v>
          </cell>
          <cell r="H436">
            <v>250.5</v>
          </cell>
          <cell r="I436">
            <v>3.5</v>
          </cell>
        </row>
        <row r="437">
          <cell r="E437">
            <v>0.1</v>
          </cell>
          <cell r="F437">
            <v>0.1</v>
          </cell>
          <cell r="G437">
            <v>12.1</v>
          </cell>
          <cell r="H437">
            <v>50</v>
          </cell>
          <cell r="I437">
            <v>1.2</v>
          </cell>
        </row>
        <row r="444">
          <cell r="E444">
            <v>8.1</v>
          </cell>
          <cell r="F444">
            <v>17.8</v>
          </cell>
          <cell r="G444">
            <v>9.1</v>
          </cell>
          <cell r="H444">
            <v>228</v>
          </cell>
          <cell r="I444">
            <v>4</v>
          </cell>
        </row>
        <row r="471">
          <cell r="E471">
            <v>0.4</v>
          </cell>
          <cell r="F471">
            <v>3.7</v>
          </cell>
          <cell r="G471">
            <v>1.1000000000000001</v>
          </cell>
          <cell r="H471">
            <v>32.4</v>
          </cell>
          <cell r="I471">
            <v>4.5</v>
          </cell>
        </row>
        <row r="472">
          <cell r="E472">
            <v>4.7</v>
          </cell>
          <cell r="F472">
            <v>6.6</v>
          </cell>
          <cell r="G472">
            <v>14.9</v>
          </cell>
          <cell r="H472">
            <v>117.4</v>
          </cell>
          <cell r="I472">
            <v>5.5</v>
          </cell>
        </row>
        <row r="474">
          <cell r="I474">
            <v>0.24</v>
          </cell>
        </row>
        <row r="476">
          <cell r="E476">
            <v>0.3</v>
          </cell>
          <cell r="F476">
            <v>0</v>
          </cell>
          <cell r="G476">
            <v>23.8</v>
          </cell>
          <cell r="H476">
            <v>103.5</v>
          </cell>
          <cell r="I476">
            <v>9</v>
          </cell>
        </row>
        <row r="486">
          <cell r="I486">
            <v>2.2000000000000002</v>
          </cell>
        </row>
        <row r="509">
          <cell r="E509">
            <v>0.34</v>
          </cell>
          <cell r="F509">
            <v>3.8</v>
          </cell>
          <cell r="G509">
            <v>1.4</v>
          </cell>
          <cell r="H509">
            <v>55.4</v>
          </cell>
          <cell r="I509">
            <v>7.5</v>
          </cell>
        </row>
        <row r="510">
          <cell r="E510">
            <v>2.84</v>
          </cell>
          <cell r="F510">
            <v>3.1</v>
          </cell>
          <cell r="G510">
            <v>10.9</v>
          </cell>
          <cell r="H510">
            <v>80.22</v>
          </cell>
          <cell r="I510">
            <v>4.5</v>
          </cell>
        </row>
        <row r="547">
          <cell r="E547">
            <v>2.93</v>
          </cell>
          <cell r="F547">
            <v>5.96</v>
          </cell>
          <cell r="G547">
            <v>4.13</v>
          </cell>
          <cell r="H547">
            <v>93.68</v>
          </cell>
          <cell r="I547">
            <v>6</v>
          </cell>
        </row>
        <row r="561">
          <cell r="I561">
            <v>0.16</v>
          </cell>
        </row>
        <row r="562">
          <cell r="E562">
            <v>0.1</v>
          </cell>
          <cell r="F562">
            <v>0</v>
          </cell>
          <cell r="G562">
            <v>10</v>
          </cell>
          <cell r="H562">
            <v>41.5</v>
          </cell>
          <cell r="I562">
            <v>5</v>
          </cell>
        </row>
        <row r="586">
          <cell r="E586">
            <v>1.3</v>
          </cell>
          <cell r="F586">
            <v>1.8</v>
          </cell>
          <cell r="G586">
            <v>9.1999999999999993</v>
          </cell>
          <cell r="H586">
            <v>111.92</v>
          </cell>
          <cell r="I586">
            <v>3.3</v>
          </cell>
        </row>
        <row r="597">
          <cell r="E597">
            <v>10.4</v>
          </cell>
          <cell r="F597">
            <v>8.4</v>
          </cell>
          <cell r="G597">
            <v>18.600000000000001</v>
          </cell>
          <cell r="H597">
            <v>204.2</v>
          </cell>
          <cell r="I597">
            <v>5.5</v>
          </cell>
        </row>
        <row r="624">
          <cell r="E624">
            <v>2.54</v>
          </cell>
          <cell r="F624">
            <v>5.8</v>
          </cell>
          <cell r="G624">
            <v>13</v>
          </cell>
          <cell r="H624">
            <v>105.8</v>
          </cell>
          <cell r="I624">
            <v>2.5</v>
          </cell>
        </row>
        <row r="625">
          <cell r="E625">
            <v>0</v>
          </cell>
          <cell r="F625">
            <v>0</v>
          </cell>
          <cell r="G625">
            <v>22</v>
          </cell>
          <cell r="H625">
            <v>126.5</v>
          </cell>
          <cell r="I625">
            <v>9</v>
          </cell>
        </row>
        <row r="662">
          <cell r="E662">
            <v>2.8</v>
          </cell>
          <cell r="F662">
            <v>4.2</v>
          </cell>
          <cell r="G662">
            <v>7.5</v>
          </cell>
          <cell r="H662">
            <v>116.2</v>
          </cell>
          <cell r="I662">
            <v>7</v>
          </cell>
        </row>
        <row r="663">
          <cell r="E663">
            <v>0.5</v>
          </cell>
          <cell r="F663">
            <v>0.1</v>
          </cell>
          <cell r="G663">
            <v>19.899999999999999</v>
          </cell>
          <cell r="H663">
            <v>84.2</v>
          </cell>
          <cell r="I663">
            <v>5.5</v>
          </cell>
        </row>
        <row r="673">
          <cell r="E673">
            <v>0.16</v>
          </cell>
          <cell r="F673">
            <v>0.02</v>
          </cell>
          <cell r="G673">
            <v>0.8</v>
          </cell>
          <cell r="H673">
            <v>3.5</v>
          </cell>
          <cell r="I673">
            <v>2</v>
          </cell>
        </row>
        <row r="740">
          <cell r="E740">
            <v>0.1</v>
          </cell>
          <cell r="F740">
            <v>0</v>
          </cell>
          <cell r="G740">
            <v>12.6</v>
          </cell>
          <cell r="H740">
            <v>52.5</v>
          </cell>
          <cell r="I740">
            <v>7</v>
          </cell>
        </row>
        <row r="747">
          <cell r="E747">
            <v>13.6</v>
          </cell>
          <cell r="F747">
            <v>12.9</v>
          </cell>
          <cell r="G747">
            <v>35.649990000000003</v>
          </cell>
          <cell r="H747">
            <v>308.2</v>
          </cell>
          <cell r="I747">
            <v>3.2</v>
          </cell>
        </row>
        <row r="748">
          <cell r="E748">
            <v>2.1</v>
          </cell>
          <cell r="F748">
            <v>2.8</v>
          </cell>
          <cell r="G748">
            <v>15.239988500000001</v>
          </cell>
          <cell r="H748">
            <v>67.154989999999998</v>
          </cell>
          <cell r="I748">
            <v>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sheetData sheetId="1">
        <row r="16">
          <cell r="E16">
            <v>2.6</v>
          </cell>
          <cell r="F16">
            <v>2.94</v>
          </cell>
          <cell r="G16">
            <v>17</v>
          </cell>
          <cell r="H16">
            <v>107.5</v>
          </cell>
          <cell r="I16">
            <v>1.7</v>
          </cell>
        </row>
        <row r="23">
          <cell r="E23">
            <v>9.1999999999999993</v>
          </cell>
          <cell r="F23">
            <v>8.74</v>
          </cell>
          <cell r="G23">
            <v>34.5</v>
          </cell>
          <cell r="H23">
            <v>261.12</v>
          </cell>
          <cell r="I23">
            <v>2</v>
          </cell>
        </row>
        <row r="24">
          <cell r="E24">
            <v>0.96</v>
          </cell>
          <cell r="F24">
            <v>0.12</v>
          </cell>
          <cell r="G24">
            <v>17.28</v>
          </cell>
          <cell r="H24">
            <v>75.239999999999995</v>
          </cell>
          <cell r="I24">
            <v>10.8</v>
          </cell>
        </row>
        <row r="57">
          <cell r="E57">
            <v>0.6</v>
          </cell>
          <cell r="F57">
            <v>5.54</v>
          </cell>
          <cell r="G57">
            <v>1.7</v>
          </cell>
          <cell r="H57">
            <v>48.6</v>
          </cell>
          <cell r="I57">
            <v>6</v>
          </cell>
        </row>
        <row r="60">
          <cell r="E60">
            <v>3.2</v>
          </cell>
          <cell r="F60">
            <v>5.74</v>
          </cell>
          <cell r="G60">
            <v>8.1189999999999998</v>
          </cell>
          <cell r="H60">
            <v>148.80000000000001</v>
          </cell>
          <cell r="I60">
            <v>5.4</v>
          </cell>
        </row>
        <row r="61">
          <cell r="E61">
            <v>0.6</v>
          </cell>
          <cell r="F61">
            <v>0.24440000000000001</v>
          </cell>
          <cell r="G61">
            <v>17.100000000000001</v>
          </cell>
          <cell r="H61">
            <v>73.2</v>
          </cell>
          <cell r="I61">
            <v>11.4</v>
          </cell>
        </row>
        <row r="69">
          <cell r="E69">
            <v>12.4</v>
          </cell>
          <cell r="F69">
            <v>9.9443999999999999</v>
          </cell>
          <cell r="G69">
            <v>16.2</v>
          </cell>
          <cell r="H69">
            <v>320.2</v>
          </cell>
          <cell r="I69">
            <v>4.0999999999999996</v>
          </cell>
        </row>
        <row r="95">
          <cell r="E95">
            <v>8.1199999999999992</v>
          </cell>
          <cell r="F95">
            <v>10.183999999999999</v>
          </cell>
          <cell r="G95">
            <v>5.93</v>
          </cell>
          <cell r="H95">
            <v>117.09</v>
          </cell>
          <cell r="I95">
            <v>6.7</v>
          </cell>
        </row>
        <row r="97">
          <cell r="E97">
            <v>0.13</v>
          </cell>
          <cell r="F97">
            <v>0.12155000000000001</v>
          </cell>
          <cell r="G97">
            <v>14.219900000000001</v>
          </cell>
          <cell r="H97">
            <v>60.23</v>
          </cell>
          <cell r="I97">
            <v>1.5</v>
          </cell>
        </row>
        <row r="107">
          <cell r="E107">
            <v>2.2000000000000002</v>
          </cell>
          <cell r="F107">
            <v>5.0999999999999996</v>
          </cell>
          <cell r="G107">
            <v>12.8</v>
          </cell>
          <cell r="H107">
            <v>116</v>
          </cell>
          <cell r="I107">
            <v>6</v>
          </cell>
        </row>
        <row r="135">
          <cell r="E135">
            <v>0.12</v>
          </cell>
          <cell r="F135">
            <v>0</v>
          </cell>
          <cell r="G135">
            <v>24.847999999999999</v>
          </cell>
          <cell r="H135">
            <v>103.6</v>
          </cell>
          <cell r="I135">
            <v>3.6</v>
          </cell>
        </row>
        <row r="174">
          <cell r="E174">
            <v>0.38</v>
          </cell>
          <cell r="F174">
            <v>1.2E-2</v>
          </cell>
          <cell r="G174">
            <v>25</v>
          </cell>
          <cell r="H174">
            <v>101.76</v>
          </cell>
          <cell r="I174">
            <v>5.5</v>
          </cell>
        </row>
        <row r="211">
          <cell r="E211">
            <v>0.26</v>
          </cell>
          <cell r="F211">
            <v>0.11</v>
          </cell>
          <cell r="G211">
            <v>17.8</v>
          </cell>
          <cell r="H211">
            <v>81.72</v>
          </cell>
          <cell r="I211">
            <v>7.8</v>
          </cell>
        </row>
        <row r="215">
          <cell r="E215">
            <v>5.7</v>
          </cell>
          <cell r="F215">
            <v>2</v>
          </cell>
          <cell r="G215">
            <v>35.299999999999997</v>
          </cell>
          <cell r="H215">
            <v>182.56</v>
          </cell>
          <cell r="I215">
            <v>3.6</v>
          </cell>
        </row>
        <row r="245">
          <cell r="E245">
            <v>3.8</v>
          </cell>
          <cell r="F245">
            <v>4.6444400000000003</v>
          </cell>
          <cell r="G245">
            <v>6.4</v>
          </cell>
          <cell r="H245">
            <v>164.4</v>
          </cell>
          <cell r="I245">
            <v>7.8</v>
          </cell>
        </row>
        <row r="252">
          <cell r="E252">
            <v>6.8</v>
          </cell>
          <cell r="F252">
            <v>2.4443999999999999</v>
          </cell>
          <cell r="G252">
            <v>37.700000000000003</v>
          </cell>
          <cell r="H252">
            <v>204.17</v>
          </cell>
          <cell r="I252">
            <v>0.11</v>
          </cell>
        </row>
        <row r="255">
          <cell r="E255">
            <v>10.4</v>
          </cell>
          <cell r="F255">
            <v>16.643999999999998</v>
          </cell>
          <cell r="G255">
            <v>24.3</v>
          </cell>
          <cell r="H255">
            <v>298.5</v>
          </cell>
          <cell r="I255">
            <v>6.4</v>
          </cell>
        </row>
        <row r="291">
          <cell r="E291">
            <v>5.6</v>
          </cell>
          <cell r="F291">
            <v>5.2</v>
          </cell>
          <cell r="G291">
            <v>8.5</v>
          </cell>
          <cell r="H291">
            <v>109</v>
          </cell>
          <cell r="I291">
            <v>2.2000000000000002</v>
          </cell>
        </row>
        <row r="324">
          <cell r="E324">
            <v>0.74</v>
          </cell>
          <cell r="F324">
            <v>0.2</v>
          </cell>
          <cell r="G324">
            <v>25.1</v>
          </cell>
          <cell r="H324">
            <v>106.5</v>
          </cell>
          <cell r="I324">
            <v>6.6</v>
          </cell>
        </row>
        <row r="332">
          <cell r="E332">
            <v>1.4</v>
          </cell>
          <cell r="F332">
            <v>4.4000000000000004</v>
          </cell>
          <cell r="G332">
            <v>11.1</v>
          </cell>
          <cell r="H332">
            <v>77.099999999999994</v>
          </cell>
          <cell r="I332">
            <v>6.6</v>
          </cell>
        </row>
        <row r="397">
          <cell r="E397">
            <v>2.9</v>
          </cell>
          <cell r="F397">
            <v>7.84</v>
          </cell>
          <cell r="G397">
            <v>6.9</v>
          </cell>
          <cell r="H397">
            <v>143.74</v>
          </cell>
          <cell r="I397">
            <v>7.2</v>
          </cell>
        </row>
        <row r="403">
          <cell r="E403">
            <v>5.2</v>
          </cell>
          <cell r="F403">
            <v>5.8</v>
          </cell>
          <cell r="G403">
            <v>8.5</v>
          </cell>
          <cell r="H403">
            <v>108</v>
          </cell>
          <cell r="I403">
            <v>14.5</v>
          </cell>
        </row>
        <row r="408">
          <cell r="E408">
            <v>2.4</v>
          </cell>
          <cell r="F408">
            <v>5.2</v>
          </cell>
          <cell r="G408">
            <v>13</v>
          </cell>
          <cell r="H408">
            <v>120.3</v>
          </cell>
          <cell r="I408">
            <v>6.5</v>
          </cell>
        </row>
        <row r="436">
          <cell r="E436">
            <v>0.13</v>
          </cell>
          <cell r="F436">
            <v>0.13245000000000001</v>
          </cell>
          <cell r="G436">
            <v>14.5198</v>
          </cell>
          <cell r="H436">
            <v>62.24</v>
          </cell>
          <cell r="I436">
            <v>1.4</v>
          </cell>
        </row>
        <row r="443">
          <cell r="E443">
            <v>9.8000000000000007</v>
          </cell>
          <cell r="F443">
            <v>20.81</v>
          </cell>
          <cell r="G443">
            <v>11.4</v>
          </cell>
          <cell r="H443">
            <v>299.45</v>
          </cell>
          <cell r="I443">
            <v>5</v>
          </cell>
        </row>
        <row r="470">
          <cell r="E470">
            <v>0.6</v>
          </cell>
          <cell r="F470">
            <v>5.5</v>
          </cell>
          <cell r="G470">
            <v>1.7</v>
          </cell>
          <cell r="H470">
            <v>48.6</v>
          </cell>
          <cell r="I470">
            <v>6.8</v>
          </cell>
        </row>
        <row r="471">
          <cell r="E471">
            <v>5.6</v>
          </cell>
          <cell r="F471">
            <v>8.14</v>
          </cell>
          <cell r="G471">
            <v>17</v>
          </cell>
          <cell r="H471">
            <v>143</v>
          </cell>
          <cell r="I471">
            <v>6.67</v>
          </cell>
        </row>
        <row r="473">
          <cell r="I473">
            <v>0.4</v>
          </cell>
        </row>
        <row r="475">
          <cell r="E475">
            <v>0.34</v>
          </cell>
          <cell r="F475">
            <v>0</v>
          </cell>
          <cell r="G475">
            <v>24.8</v>
          </cell>
          <cell r="H475">
            <v>117.3</v>
          </cell>
          <cell r="I475">
            <v>10.199999999999999</v>
          </cell>
        </row>
        <row r="508">
          <cell r="E508">
            <v>0.45</v>
          </cell>
          <cell r="F508">
            <v>5.7</v>
          </cell>
          <cell r="G508">
            <v>2.1</v>
          </cell>
          <cell r="H508">
            <v>83.1</v>
          </cell>
          <cell r="I508">
            <v>11.3</v>
          </cell>
        </row>
        <row r="509">
          <cell r="E509">
            <v>4.2</v>
          </cell>
          <cell r="F509">
            <v>3.7</v>
          </cell>
          <cell r="G509">
            <v>14.1</v>
          </cell>
          <cell r="H509">
            <v>102.5</v>
          </cell>
          <cell r="I509">
            <v>5.5</v>
          </cell>
        </row>
        <row r="546">
          <cell r="E546">
            <v>3.6</v>
          </cell>
          <cell r="F546">
            <v>7.3</v>
          </cell>
          <cell r="G546">
            <v>5</v>
          </cell>
          <cell r="H546">
            <v>113.64</v>
          </cell>
          <cell r="I546">
            <v>7.3</v>
          </cell>
        </row>
        <row r="559">
          <cell r="E559">
            <v>4.2</v>
          </cell>
          <cell r="F559">
            <v>5.4</v>
          </cell>
          <cell r="G559">
            <v>22.3</v>
          </cell>
          <cell r="H559">
            <v>180.66</v>
          </cell>
        </row>
        <row r="561">
          <cell r="E561">
            <v>0.12</v>
          </cell>
          <cell r="F561">
            <v>0</v>
          </cell>
          <cell r="G561">
            <v>12.4</v>
          </cell>
          <cell r="H561">
            <v>50.2</v>
          </cell>
          <cell r="I561">
            <v>6</v>
          </cell>
        </row>
        <row r="585">
          <cell r="E585">
            <v>1.5</v>
          </cell>
          <cell r="F585">
            <v>1.9</v>
          </cell>
          <cell r="G585">
            <v>9.6999999999999993</v>
          </cell>
          <cell r="H585">
            <v>131.66999999999999</v>
          </cell>
          <cell r="I585">
            <v>3.9</v>
          </cell>
        </row>
        <row r="596">
          <cell r="E596">
            <v>11.8</v>
          </cell>
          <cell r="F596">
            <v>10.199999999999999</v>
          </cell>
          <cell r="G596">
            <v>22.7</v>
          </cell>
          <cell r="H596">
            <v>243.5</v>
          </cell>
          <cell r="I596">
            <v>6.2</v>
          </cell>
        </row>
        <row r="623">
          <cell r="E623">
            <v>2.6</v>
          </cell>
          <cell r="F623">
            <v>6.1</v>
          </cell>
          <cell r="G623">
            <v>15.5</v>
          </cell>
          <cell r="H623">
            <v>116.4</v>
          </cell>
          <cell r="I623">
            <v>2.7</v>
          </cell>
        </row>
        <row r="624">
          <cell r="E624">
            <v>0</v>
          </cell>
          <cell r="F624">
            <v>0</v>
          </cell>
          <cell r="G624">
            <v>24.925000000000001</v>
          </cell>
          <cell r="H624">
            <v>143.6</v>
          </cell>
          <cell r="I624">
            <v>10.199999999999999</v>
          </cell>
        </row>
        <row r="661">
          <cell r="E661">
            <v>3.1</v>
          </cell>
          <cell r="F661">
            <v>4.62</v>
          </cell>
          <cell r="G661">
            <v>8.25</v>
          </cell>
          <cell r="H661">
            <v>127.82</v>
          </cell>
          <cell r="I661">
            <v>7.7</v>
          </cell>
        </row>
        <row r="662">
          <cell r="E662">
            <v>0.7</v>
          </cell>
          <cell r="F662">
            <v>0.2</v>
          </cell>
          <cell r="G662">
            <v>25.1</v>
          </cell>
          <cell r="H662">
            <v>106.5</v>
          </cell>
          <cell r="I662">
            <v>6.6</v>
          </cell>
        </row>
        <row r="672">
          <cell r="E672">
            <v>0.25</v>
          </cell>
          <cell r="F672">
            <v>2.5000000000000001E-2</v>
          </cell>
          <cell r="G672">
            <v>1</v>
          </cell>
          <cell r="H672">
            <v>4.38</v>
          </cell>
          <cell r="I672">
            <v>2.5</v>
          </cell>
        </row>
        <row r="739">
          <cell r="E739">
            <v>0.13</v>
          </cell>
          <cell r="F739">
            <v>0</v>
          </cell>
          <cell r="G739">
            <v>15.1</v>
          </cell>
          <cell r="H739">
            <v>63.44</v>
          </cell>
          <cell r="I739">
            <v>8.4</v>
          </cell>
        </row>
        <row r="743">
          <cell r="E743">
            <v>7.1</v>
          </cell>
          <cell r="F743">
            <v>5.2</v>
          </cell>
          <cell r="G743">
            <v>18.2</v>
          </cell>
          <cell r="H743">
            <v>272</v>
          </cell>
          <cell r="I743">
            <v>0.1</v>
          </cell>
        </row>
        <row r="746">
          <cell r="E746">
            <v>14.9</v>
          </cell>
          <cell r="F746">
            <v>13.9</v>
          </cell>
          <cell r="G746">
            <v>38.4</v>
          </cell>
          <cell r="H746">
            <v>342.68</v>
          </cell>
          <cell r="I746">
            <v>3.6</v>
          </cell>
        </row>
        <row r="747">
          <cell r="D747">
            <v>110</v>
          </cell>
          <cell r="F747">
            <v>3.5</v>
          </cell>
          <cell r="G747">
            <v>18</v>
          </cell>
          <cell r="H747">
            <v>83.5</v>
          </cell>
          <cell r="I747">
            <v>2.6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sheetData sheetId="1">
        <row r="68">
          <cell r="E68">
            <v>8.6</v>
          </cell>
          <cell r="F68">
            <v>2.8</v>
          </cell>
          <cell r="G68">
            <v>2.2999999999999998</v>
          </cell>
          <cell r="H68">
            <v>78.2</v>
          </cell>
        </row>
        <row r="94">
          <cell r="E94">
            <v>0.4</v>
          </cell>
          <cell r="F94">
            <v>3</v>
          </cell>
          <cell r="G94">
            <v>3.1</v>
          </cell>
          <cell r="H94">
            <v>57</v>
          </cell>
          <cell r="I94">
            <v>3.5</v>
          </cell>
        </row>
        <row r="133">
          <cell r="E133">
            <v>0.3</v>
          </cell>
          <cell r="F133">
            <v>3.6</v>
          </cell>
          <cell r="G133">
            <v>0.9</v>
          </cell>
          <cell r="H133">
            <v>35.200000000000003</v>
          </cell>
          <cell r="I133">
            <v>4.2</v>
          </cell>
        </row>
        <row r="162">
          <cell r="E162">
            <v>11</v>
          </cell>
          <cell r="F162">
            <v>9.5</v>
          </cell>
          <cell r="G162">
            <v>7.4</v>
          </cell>
          <cell r="H162">
            <v>162.4</v>
          </cell>
          <cell r="I162">
            <v>0.2</v>
          </cell>
        </row>
        <row r="184">
          <cell r="E184">
            <v>7.4</v>
          </cell>
          <cell r="F184">
            <v>2.2000000000000002</v>
          </cell>
          <cell r="G184">
            <v>1.2</v>
          </cell>
          <cell r="H184">
            <v>58.3</v>
          </cell>
          <cell r="I184">
            <v>0.2</v>
          </cell>
        </row>
        <row r="185">
          <cell r="E185">
            <v>0.2</v>
          </cell>
          <cell r="F185">
            <v>0.1</v>
          </cell>
          <cell r="G185">
            <v>11.4</v>
          </cell>
          <cell r="H185">
            <v>48.8</v>
          </cell>
          <cell r="I185">
            <v>8</v>
          </cell>
        </row>
        <row r="219">
          <cell r="E219">
            <v>7.9</v>
          </cell>
          <cell r="F219">
            <v>4.7</v>
          </cell>
          <cell r="G219">
            <v>25.1</v>
          </cell>
          <cell r="H219">
            <v>173.2</v>
          </cell>
          <cell r="I219">
            <v>0.08</v>
          </cell>
        </row>
        <row r="280">
          <cell r="E280">
            <v>5.8</v>
          </cell>
          <cell r="F280">
            <v>4.8</v>
          </cell>
          <cell r="G280">
            <v>32.200000000000003</v>
          </cell>
          <cell r="H280">
            <v>268.8</v>
          </cell>
          <cell r="I280">
            <v>2.2000000000000002</v>
          </cell>
        </row>
        <row r="281">
          <cell r="E281">
            <v>8.0000000000000002E-3</v>
          </cell>
          <cell r="F281">
            <v>3.0000000000000001E-3</v>
          </cell>
          <cell r="G281">
            <v>2</v>
          </cell>
          <cell r="H281">
            <v>7.8</v>
          </cell>
          <cell r="I281">
            <v>0.6</v>
          </cell>
        </row>
        <row r="331">
          <cell r="E331">
            <v>0.22</v>
          </cell>
          <cell r="F331">
            <v>0</v>
          </cell>
          <cell r="G331">
            <v>26</v>
          </cell>
          <cell r="H331">
            <v>110.2</v>
          </cell>
          <cell r="I331">
            <v>6.5</v>
          </cell>
        </row>
        <row r="366">
          <cell r="E366">
            <v>0.7</v>
          </cell>
          <cell r="F366">
            <v>2.2999999999999998</v>
          </cell>
          <cell r="G366">
            <v>8.1</v>
          </cell>
          <cell r="H366">
            <v>53.5</v>
          </cell>
          <cell r="I366">
            <v>3.2</v>
          </cell>
        </row>
        <row r="404">
          <cell r="E404">
            <v>11.2</v>
          </cell>
          <cell r="F404">
            <v>9.9</v>
          </cell>
          <cell r="G404">
            <v>4.2</v>
          </cell>
          <cell r="H404">
            <v>157.69999999999999</v>
          </cell>
          <cell r="I404">
            <v>1.1000000000000001</v>
          </cell>
        </row>
        <row r="413">
          <cell r="E413">
            <v>0.5</v>
          </cell>
          <cell r="F413">
            <v>2.7</v>
          </cell>
          <cell r="G413">
            <v>1.8</v>
          </cell>
          <cell r="H413">
            <v>28</v>
          </cell>
          <cell r="I413">
            <v>18</v>
          </cell>
        </row>
        <row r="479">
          <cell r="E479">
            <v>12.2</v>
          </cell>
          <cell r="F479">
            <v>6.65</v>
          </cell>
          <cell r="G479">
            <v>25.2</v>
          </cell>
          <cell r="H479">
            <v>239.01</v>
          </cell>
          <cell r="I479">
            <v>0.4</v>
          </cell>
        </row>
        <row r="590">
          <cell r="E590">
            <v>2.6</v>
          </cell>
          <cell r="F590">
            <v>5.19</v>
          </cell>
          <cell r="G590">
            <v>9.3000000000000007</v>
          </cell>
          <cell r="H590">
            <v>156.63</v>
          </cell>
          <cell r="I590">
            <v>9.5</v>
          </cell>
        </row>
        <row r="628">
          <cell r="E628">
            <v>8.9</v>
          </cell>
          <cell r="F628">
            <v>6.1</v>
          </cell>
          <cell r="G628">
            <v>6.98</v>
          </cell>
          <cell r="H628">
            <v>118.9</v>
          </cell>
          <cell r="I628">
            <v>0.15</v>
          </cell>
        </row>
        <row r="705">
          <cell r="E705">
            <v>0.44</v>
          </cell>
          <cell r="F705">
            <v>0.05</v>
          </cell>
          <cell r="G705">
            <v>22.7</v>
          </cell>
          <cell r="H705">
            <v>128</v>
          </cell>
          <cell r="I705">
            <v>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DSheet"/>
    </sheetNames>
    <sheetDataSet>
      <sheetData sheetId="0"/>
      <sheetData sheetId="1">
        <row r="71">
          <cell r="E71">
            <v>10.029999999999999</v>
          </cell>
          <cell r="F71">
            <v>3.26</v>
          </cell>
          <cell r="G71">
            <v>2.7</v>
          </cell>
          <cell r="H71">
            <v>91.23</v>
          </cell>
        </row>
        <row r="73">
          <cell r="E73">
            <v>0.58099999999999996</v>
          </cell>
          <cell r="F73">
            <v>0.22189500000000001</v>
          </cell>
          <cell r="G73">
            <v>15.9198</v>
          </cell>
          <cell r="H73">
            <v>68.84</v>
          </cell>
          <cell r="I73">
            <v>10.8</v>
          </cell>
        </row>
        <row r="99">
          <cell r="E99">
            <v>0.6</v>
          </cell>
          <cell r="F99">
            <v>4.5</v>
          </cell>
          <cell r="G99">
            <v>4.7</v>
          </cell>
          <cell r="H99">
            <v>85.55</v>
          </cell>
          <cell r="I99">
            <v>4.3</v>
          </cell>
        </row>
        <row r="139">
          <cell r="E139">
            <v>0.5</v>
          </cell>
          <cell r="F139">
            <v>5.4</v>
          </cell>
          <cell r="G139">
            <v>1.4</v>
          </cell>
          <cell r="H139">
            <v>52.8</v>
          </cell>
          <cell r="I139">
            <v>6.3</v>
          </cell>
        </row>
        <row r="168">
          <cell r="E168">
            <v>12.9</v>
          </cell>
          <cell r="F168">
            <v>11.1</v>
          </cell>
          <cell r="G168">
            <v>9.5</v>
          </cell>
          <cell r="H168">
            <v>208.8</v>
          </cell>
          <cell r="I168">
            <v>0.23</v>
          </cell>
        </row>
        <row r="190">
          <cell r="E190">
            <v>8.4</v>
          </cell>
          <cell r="F190">
            <v>2.5</v>
          </cell>
          <cell r="G190">
            <v>1.4</v>
          </cell>
          <cell r="H190">
            <v>65.599999999999994</v>
          </cell>
          <cell r="I190">
            <v>0.23</v>
          </cell>
        </row>
        <row r="191">
          <cell r="E191">
            <v>0.24487999999999999</v>
          </cell>
          <cell r="F191">
            <v>0.12376</v>
          </cell>
          <cell r="G191">
            <v>13.349500000000001</v>
          </cell>
          <cell r="H191">
            <v>58.536499999999997</v>
          </cell>
          <cell r="I191">
            <v>9.6</v>
          </cell>
        </row>
        <row r="226">
          <cell r="E226">
            <v>9.1999999999999993</v>
          </cell>
          <cell r="F226">
            <v>5.5</v>
          </cell>
          <cell r="G226">
            <v>29.3</v>
          </cell>
          <cell r="H226">
            <v>202.1</v>
          </cell>
          <cell r="I226">
            <v>0.1</v>
          </cell>
        </row>
        <row r="288">
          <cell r="E288">
            <v>7.2</v>
          </cell>
          <cell r="F288">
            <v>6.4</v>
          </cell>
          <cell r="H288">
            <v>358.4</v>
          </cell>
          <cell r="I288">
            <v>2.93</v>
          </cell>
        </row>
        <row r="289">
          <cell r="E289">
            <v>1.6E-2</v>
          </cell>
          <cell r="F289">
            <v>6.0000000000000001E-3</v>
          </cell>
          <cell r="G289">
            <v>4</v>
          </cell>
          <cell r="H289">
            <v>15.6</v>
          </cell>
          <cell r="I289">
            <v>1.2</v>
          </cell>
        </row>
        <row r="338">
          <cell r="E338">
            <v>0.26</v>
          </cell>
          <cell r="F338">
            <v>0</v>
          </cell>
          <cell r="G338">
            <v>31.2</v>
          </cell>
          <cell r="H338">
            <v>132.24</v>
          </cell>
          <cell r="I338">
            <v>7.8</v>
          </cell>
        </row>
        <row r="373">
          <cell r="E373">
            <v>1.1000000000000001</v>
          </cell>
          <cell r="F373">
            <v>3.5</v>
          </cell>
          <cell r="G373">
            <v>12.2</v>
          </cell>
          <cell r="H373">
            <v>80.3</v>
          </cell>
          <cell r="I373">
            <v>4.8</v>
          </cell>
        </row>
        <row r="412">
          <cell r="E412">
            <v>14.9</v>
          </cell>
          <cell r="F412">
            <v>13.2</v>
          </cell>
          <cell r="G412">
            <v>5.6</v>
          </cell>
          <cell r="H412">
            <v>210.27</v>
          </cell>
          <cell r="I412">
            <v>1.5</v>
          </cell>
        </row>
        <row r="421">
          <cell r="E421">
            <v>0.8</v>
          </cell>
          <cell r="F421">
            <v>4.0999999999999996</v>
          </cell>
          <cell r="G421">
            <v>2.8</v>
          </cell>
          <cell r="H421">
            <v>42.2</v>
          </cell>
          <cell r="I421">
            <v>27</v>
          </cell>
        </row>
        <row r="489">
          <cell r="E489">
            <v>13.6</v>
          </cell>
          <cell r="F489">
            <v>8.11</v>
          </cell>
          <cell r="G489">
            <v>45.98</v>
          </cell>
          <cell r="H489">
            <v>298.66000000000003</v>
          </cell>
          <cell r="I489">
            <v>0.5</v>
          </cell>
        </row>
        <row r="601">
          <cell r="E601">
            <v>3.1</v>
          </cell>
          <cell r="F601">
            <v>6.2</v>
          </cell>
          <cell r="G601">
            <v>11.1</v>
          </cell>
          <cell r="H601">
            <v>184.33</v>
          </cell>
          <cell r="I601">
            <v>11.1</v>
          </cell>
        </row>
        <row r="639">
          <cell r="E639">
            <v>11.9</v>
          </cell>
          <cell r="F639">
            <v>8.3000000000000007</v>
          </cell>
          <cell r="G639">
            <v>9.4</v>
          </cell>
          <cell r="H639">
            <v>158.53</v>
          </cell>
          <cell r="I639">
            <v>0.2</v>
          </cell>
        </row>
        <row r="718">
          <cell r="E718">
            <v>0.46</v>
          </cell>
          <cell r="F718">
            <v>0.06</v>
          </cell>
          <cell r="G718">
            <v>25.8</v>
          </cell>
          <cell r="H718">
            <v>145.1</v>
          </cell>
          <cell r="I718">
            <v>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17"/>
  <sheetViews>
    <sheetView workbookViewId="0">
      <selection activeCell="I20" sqref="I20"/>
    </sheetView>
  </sheetViews>
  <sheetFormatPr defaultRowHeight="15" x14ac:dyDescent="0.25"/>
  <cols>
    <col min="1" max="1" width="33.5703125" style="19" customWidth="1"/>
    <col min="2" max="2" width="12.42578125" style="115" customWidth="1"/>
    <col min="3" max="3" width="14.42578125" style="115" customWidth="1"/>
    <col min="4" max="5" width="13.85546875" style="19" customWidth="1"/>
    <col min="6" max="6" width="14.85546875" style="19" customWidth="1"/>
    <col min="7" max="7" width="14" style="19" customWidth="1"/>
    <col min="8" max="8" width="11.140625" style="19" customWidth="1"/>
    <col min="9" max="9" width="10.28515625" style="19" bestFit="1" customWidth="1"/>
    <col min="10" max="10" width="9.140625" style="19"/>
  </cols>
  <sheetData>
    <row r="1" spans="1:10" x14ac:dyDescent="0.25">
      <c r="A1" s="39" t="s">
        <v>0</v>
      </c>
      <c r="B1" s="493" t="s">
        <v>1</v>
      </c>
      <c r="C1" s="493"/>
      <c r="D1" s="493"/>
      <c r="E1" s="493"/>
      <c r="F1" s="493"/>
      <c r="G1" s="494"/>
    </row>
    <row r="2" spans="1:10" s="1" customFormat="1" ht="37.5" customHeight="1" x14ac:dyDescent="0.25">
      <c r="A2" s="41" t="s">
        <v>2</v>
      </c>
      <c r="B2" s="507" t="s">
        <v>3</v>
      </c>
      <c r="C2" s="507"/>
      <c r="D2" s="507"/>
      <c r="E2" s="507"/>
      <c r="F2" s="507"/>
      <c r="G2" s="508"/>
      <c r="H2" s="42"/>
      <c r="I2" s="42"/>
      <c r="J2" s="42"/>
    </row>
    <row r="3" spans="1:10" x14ac:dyDescent="0.25">
      <c r="A3" s="44" t="s">
        <v>4</v>
      </c>
      <c r="B3" s="491">
        <v>397</v>
      </c>
      <c r="C3" s="491"/>
      <c r="D3" s="491"/>
      <c r="E3" s="491"/>
      <c r="F3" s="491"/>
      <c r="G3" s="492"/>
    </row>
    <row r="4" spans="1:10" s="1" customFormat="1" ht="39" customHeight="1" x14ac:dyDescent="0.25">
      <c r="A4" s="45" t="s">
        <v>5</v>
      </c>
      <c r="B4" s="509" t="s">
        <v>6</v>
      </c>
      <c r="C4" s="509"/>
      <c r="D4" s="509"/>
      <c r="E4" s="509"/>
      <c r="F4" s="509"/>
      <c r="G4" s="510"/>
      <c r="H4" s="42"/>
      <c r="I4" s="42"/>
      <c r="J4" s="42"/>
    </row>
    <row r="5" spans="1:10" x14ac:dyDescent="0.25">
      <c r="A5" s="531" t="s">
        <v>7</v>
      </c>
      <c r="B5" s="514" t="s">
        <v>9</v>
      </c>
      <c r="C5" s="514"/>
      <c r="D5" s="514"/>
      <c r="E5" s="514"/>
      <c r="F5" s="514"/>
      <c r="G5" s="515"/>
    </row>
    <row r="6" spans="1:10" x14ac:dyDescent="0.25">
      <c r="A6" s="532"/>
      <c r="B6" s="514" t="s">
        <v>10</v>
      </c>
      <c r="C6" s="514"/>
      <c r="D6" s="514"/>
      <c r="E6" s="514"/>
      <c r="F6" s="514"/>
      <c r="G6" s="515"/>
    </row>
    <row r="7" spans="1:10" s="1" customFormat="1" ht="34.5" customHeight="1" x14ac:dyDescent="0.25">
      <c r="A7" s="533"/>
      <c r="B7" s="269" t="s">
        <v>8</v>
      </c>
      <c r="C7" s="269" t="s">
        <v>11</v>
      </c>
      <c r="D7" s="269" t="s">
        <v>8</v>
      </c>
      <c r="E7" s="269" t="s">
        <v>11</v>
      </c>
      <c r="F7" s="269" t="s">
        <v>8</v>
      </c>
      <c r="G7" s="46" t="s">
        <v>11</v>
      </c>
      <c r="H7" s="42"/>
      <c r="I7" s="42"/>
      <c r="J7" s="42">
        <v>150</v>
      </c>
    </row>
    <row r="8" spans="1:10" x14ac:dyDescent="0.25">
      <c r="A8" s="18" t="s">
        <v>12</v>
      </c>
      <c r="B8" s="250">
        <f>(D8*C12)/E12</f>
        <v>1.1333333333333333</v>
      </c>
      <c r="C8" s="250">
        <f>B8</f>
        <v>1.1333333333333333</v>
      </c>
      <c r="D8" s="267">
        <v>1.7</v>
      </c>
      <c r="E8" s="267">
        <v>1.7</v>
      </c>
      <c r="F8" s="267">
        <v>2</v>
      </c>
      <c r="G8" s="283">
        <v>2</v>
      </c>
      <c r="J8" s="19">
        <v>180</v>
      </c>
    </row>
    <row r="9" spans="1:10" x14ac:dyDescent="0.25">
      <c r="A9" s="18" t="s">
        <v>13</v>
      </c>
      <c r="B9" s="250">
        <f>(D9*C12)/E12</f>
        <v>5.333333333333333</v>
      </c>
      <c r="C9" s="250">
        <f t="shared" ref="C9:C11" si="0">B9</f>
        <v>5.333333333333333</v>
      </c>
      <c r="D9" s="267">
        <v>8</v>
      </c>
      <c r="E9" s="267">
        <v>8</v>
      </c>
      <c r="F9" s="267">
        <v>10</v>
      </c>
      <c r="G9" s="283">
        <v>10</v>
      </c>
    </row>
    <row r="10" spans="1:10" x14ac:dyDescent="0.25">
      <c r="A10" s="18" t="s">
        <v>14</v>
      </c>
      <c r="B10" s="250">
        <f>(D10*C12)/E12</f>
        <v>61.333333333333336</v>
      </c>
      <c r="C10" s="250">
        <f t="shared" si="0"/>
        <v>61.333333333333336</v>
      </c>
      <c r="D10" s="267">
        <v>92</v>
      </c>
      <c r="E10" s="267">
        <v>92</v>
      </c>
      <c r="F10" s="267">
        <v>110</v>
      </c>
      <c r="G10" s="283">
        <v>110</v>
      </c>
    </row>
    <row r="11" spans="1:10" x14ac:dyDescent="0.25">
      <c r="A11" s="18" t="s">
        <v>15</v>
      </c>
      <c r="B11" s="250">
        <f>(D11*C12)/E12</f>
        <v>43.333333333333336</v>
      </c>
      <c r="C11" s="250">
        <f t="shared" si="0"/>
        <v>43.333333333333336</v>
      </c>
      <c r="D11" s="267">
        <v>65</v>
      </c>
      <c r="E11" s="267">
        <v>65</v>
      </c>
      <c r="F11" s="267">
        <v>80</v>
      </c>
      <c r="G11" s="283">
        <v>80</v>
      </c>
    </row>
    <row r="12" spans="1:10" s="2" customFormat="1" ht="15.75" thickBot="1" x14ac:dyDescent="0.3">
      <c r="A12" s="284" t="s">
        <v>16</v>
      </c>
      <c r="B12" s="285">
        <v>0</v>
      </c>
      <c r="C12" s="286">
        <v>100</v>
      </c>
      <c r="D12" s="286">
        <v>0</v>
      </c>
      <c r="E12" s="286">
        <v>150</v>
      </c>
      <c r="F12" s="286">
        <v>0</v>
      </c>
      <c r="G12" s="287">
        <v>180</v>
      </c>
      <c r="H12" s="19"/>
      <c r="I12" s="19"/>
      <c r="J12" s="19"/>
    </row>
    <row r="13" spans="1:10" s="2" customFormat="1" x14ac:dyDescent="0.25">
      <c r="A13" s="519" t="s">
        <v>20</v>
      </c>
      <c r="B13" s="520"/>
      <c r="C13" s="520"/>
      <c r="D13" s="520"/>
      <c r="E13" s="520"/>
      <c r="F13" s="520"/>
      <c r="G13" s="521"/>
      <c r="H13" s="19"/>
      <c r="I13" s="19"/>
      <c r="J13" s="19"/>
    </row>
    <row r="14" spans="1:10" s="2" customFormat="1" x14ac:dyDescent="0.25">
      <c r="A14" s="87" t="s">
        <v>27</v>
      </c>
      <c r="B14" s="525">
        <v>100</v>
      </c>
      <c r="C14" s="525"/>
      <c r="D14" s="525">
        <v>150</v>
      </c>
      <c r="E14" s="525"/>
      <c r="F14" s="525">
        <v>180</v>
      </c>
      <c r="G14" s="526"/>
      <c r="H14" s="19"/>
      <c r="I14" s="19"/>
      <c r="J14" s="19"/>
    </row>
    <row r="15" spans="1:10" s="2" customFormat="1" x14ac:dyDescent="0.25">
      <c r="A15" s="500" t="s">
        <v>25</v>
      </c>
      <c r="B15" s="501"/>
      <c r="C15" s="501"/>
      <c r="D15" s="501"/>
      <c r="E15" s="501"/>
      <c r="F15" s="501"/>
      <c r="G15" s="502"/>
      <c r="H15" s="19"/>
      <c r="I15" s="19"/>
      <c r="J15" s="19"/>
    </row>
    <row r="16" spans="1:10" s="2" customFormat="1" x14ac:dyDescent="0.25">
      <c r="A16" s="18" t="s">
        <v>21</v>
      </c>
      <c r="B16" s="498">
        <f>(D16*100)/150</f>
        <v>1.8666666666666667</v>
      </c>
      <c r="C16" s="498"/>
      <c r="D16" s="498">
        <f>[1]TDSheet!$E$52</f>
        <v>2.8</v>
      </c>
      <c r="E16" s="498"/>
      <c r="F16" s="498">
        <f>[2]TDSheet!$E$52</f>
        <v>3.3</v>
      </c>
      <c r="G16" s="499"/>
      <c r="H16" s="19"/>
      <c r="I16" s="19"/>
      <c r="J16" s="19"/>
    </row>
    <row r="17" spans="1:10" s="2" customFormat="1" x14ac:dyDescent="0.25">
      <c r="A17" s="18" t="s">
        <v>22</v>
      </c>
      <c r="B17" s="498">
        <f t="shared" ref="B17:B20" si="1">(D17*100)/150</f>
        <v>1.9333333333333333</v>
      </c>
      <c r="C17" s="498"/>
      <c r="D17" s="498">
        <f>[1]TDSheet!$F$52</f>
        <v>2.9</v>
      </c>
      <c r="E17" s="498"/>
      <c r="F17" s="498">
        <f>[2]TDSheet!$F$52</f>
        <v>3.43336</v>
      </c>
      <c r="G17" s="499"/>
      <c r="H17" s="19"/>
      <c r="I17" s="19"/>
      <c r="J17" s="19"/>
    </row>
    <row r="18" spans="1:10" s="2" customFormat="1" x14ac:dyDescent="0.25">
      <c r="A18" s="18" t="s">
        <v>23</v>
      </c>
      <c r="B18" s="498">
        <f t="shared" si="1"/>
        <v>12.533333333333333</v>
      </c>
      <c r="C18" s="498"/>
      <c r="D18" s="498">
        <f>[1]TDSheet!$G$52</f>
        <v>18.8</v>
      </c>
      <c r="E18" s="498"/>
      <c r="F18" s="498">
        <f>[2]TDSheet!$G$52</f>
        <v>23</v>
      </c>
      <c r="G18" s="499"/>
      <c r="H18" s="19"/>
      <c r="I18" s="19"/>
      <c r="J18" s="19"/>
    </row>
    <row r="19" spans="1:10" s="2" customFormat="1" x14ac:dyDescent="0.25">
      <c r="A19" s="18" t="s">
        <v>24</v>
      </c>
      <c r="B19" s="498">
        <f t="shared" si="1"/>
        <v>60.666666666666664</v>
      </c>
      <c r="C19" s="498"/>
      <c r="D19" s="498">
        <f>[1]TDSheet!$H$52</f>
        <v>91</v>
      </c>
      <c r="E19" s="498"/>
      <c r="F19" s="498">
        <f>[2]TDSheet!$H$52</f>
        <v>109.6</v>
      </c>
      <c r="G19" s="499"/>
      <c r="H19" s="19"/>
      <c r="I19" s="19"/>
      <c r="J19" s="19"/>
    </row>
    <row r="20" spans="1:10" s="2" customFormat="1" ht="15.75" thickBot="1" x14ac:dyDescent="0.3">
      <c r="A20" s="21" t="s">
        <v>26</v>
      </c>
      <c r="B20" s="481">
        <f t="shared" si="1"/>
        <v>0.66666666666666663</v>
      </c>
      <c r="C20" s="481"/>
      <c r="D20" s="516">
        <f>[1]TDSheet!$I$52</f>
        <v>1</v>
      </c>
      <c r="E20" s="516"/>
      <c r="F20" s="481">
        <f>[2]TDSheet!$I$52</f>
        <v>1.2</v>
      </c>
      <c r="G20" s="482"/>
      <c r="H20" s="19"/>
      <c r="I20" s="19"/>
      <c r="J20" s="19"/>
    </row>
    <row r="21" spans="1:10" s="2" customFormat="1" ht="23.25" customHeight="1" x14ac:dyDescent="0.25">
      <c r="A21" s="16"/>
      <c r="B21" s="288"/>
      <c r="C21" s="288"/>
      <c r="D21" s="288"/>
      <c r="E21" s="288"/>
      <c r="F21" s="289"/>
      <c r="G21" s="290"/>
      <c r="H21" s="19"/>
      <c r="I21" s="19"/>
      <c r="J21" s="19"/>
    </row>
    <row r="22" spans="1:10" s="2" customFormat="1" x14ac:dyDescent="0.25">
      <c r="A22" s="484" t="s">
        <v>28</v>
      </c>
      <c r="B22" s="487" t="s">
        <v>30</v>
      </c>
      <c r="C22" s="487"/>
      <c r="D22" s="487"/>
      <c r="E22" s="487"/>
      <c r="F22" s="487"/>
      <c r="G22" s="488"/>
      <c r="H22" s="19"/>
      <c r="I22" s="19"/>
      <c r="J22" s="19"/>
    </row>
    <row r="23" spans="1:10" s="2" customFormat="1" x14ac:dyDescent="0.25">
      <c r="A23" s="484"/>
      <c r="B23" s="487"/>
      <c r="C23" s="487"/>
      <c r="D23" s="487"/>
      <c r="E23" s="487"/>
      <c r="F23" s="487"/>
      <c r="G23" s="488"/>
      <c r="H23" s="19"/>
      <c r="I23" s="19"/>
      <c r="J23" s="19"/>
    </row>
    <row r="24" spans="1:10" s="2" customFormat="1" ht="24" customHeight="1" thickBot="1" x14ac:dyDescent="0.3">
      <c r="A24" s="16"/>
      <c r="B24" s="487"/>
      <c r="C24" s="487"/>
      <c r="D24" s="487"/>
      <c r="E24" s="487"/>
      <c r="F24" s="487"/>
      <c r="G24" s="488"/>
      <c r="H24" s="19"/>
      <c r="I24" s="19"/>
      <c r="J24" s="19"/>
    </row>
    <row r="25" spans="1:10" x14ac:dyDescent="0.25">
      <c r="A25" s="39" t="s">
        <v>0</v>
      </c>
      <c r="B25" s="493" t="s">
        <v>17</v>
      </c>
      <c r="C25" s="493"/>
      <c r="D25" s="493"/>
      <c r="E25" s="493"/>
      <c r="F25" s="493"/>
      <c r="G25" s="494"/>
    </row>
    <row r="26" spans="1:10" s="1" customFormat="1" ht="37.5" customHeight="1" x14ac:dyDescent="0.25">
      <c r="A26" s="41" t="s">
        <v>2</v>
      </c>
      <c r="B26" s="527" t="s">
        <v>18</v>
      </c>
      <c r="C26" s="527"/>
      <c r="D26" s="527"/>
      <c r="E26" s="527"/>
      <c r="F26" s="527"/>
      <c r="G26" s="528"/>
      <c r="H26" s="42"/>
      <c r="I26" s="42"/>
      <c r="J26" s="42"/>
    </row>
    <row r="27" spans="1:10" x14ac:dyDescent="0.25">
      <c r="A27" s="44" t="s">
        <v>4</v>
      </c>
      <c r="B27" s="491">
        <v>395</v>
      </c>
      <c r="C27" s="491"/>
      <c r="D27" s="491"/>
      <c r="E27" s="491"/>
      <c r="F27" s="491"/>
      <c r="G27" s="492"/>
    </row>
    <row r="28" spans="1:10" s="1" customFormat="1" ht="39" customHeight="1" x14ac:dyDescent="0.25">
      <c r="A28" s="45" t="s">
        <v>5</v>
      </c>
      <c r="B28" s="509" t="s">
        <v>6</v>
      </c>
      <c r="C28" s="509"/>
      <c r="D28" s="509"/>
      <c r="E28" s="509"/>
      <c r="F28" s="509"/>
      <c r="G28" s="510"/>
      <c r="H28" s="42"/>
      <c r="I28" s="42"/>
      <c r="J28" s="42"/>
    </row>
    <row r="29" spans="1:10" x14ac:dyDescent="0.25">
      <c r="A29" s="531" t="s">
        <v>7</v>
      </c>
      <c r="B29" s="514" t="s">
        <v>9</v>
      </c>
      <c r="C29" s="514"/>
      <c r="D29" s="514"/>
      <c r="E29" s="514"/>
      <c r="F29" s="514"/>
      <c r="G29" s="515"/>
    </row>
    <row r="30" spans="1:10" x14ac:dyDescent="0.25">
      <c r="A30" s="532"/>
      <c r="B30" s="514" t="s">
        <v>10</v>
      </c>
      <c r="C30" s="514"/>
      <c r="D30" s="514"/>
      <c r="E30" s="514"/>
      <c r="F30" s="514"/>
      <c r="G30" s="515"/>
    </row>
    <row r="31" spans="1:10" s="1" customFormat="1" ht="34.5" customHeight="1" x14ac:dyDescent="0.25">
      <c r="A31" s="533"/>
      <c r="B31" s="269" t="s">
        <v>8</v>
      </c>
      <c r="C31" s="269" t="s">
        <v>11</v>
      </c>
      <c r="D31" s="269" t="s">
        <v>8</v>
      </c>
      <c r="E31" s="269" t="s">
        <v>11</v>
      </c>
      <c r="F31" s="269" t="s">
        <v>8</v>
      </c>
      <c r="G31" s="46" t="s">
        <v>11</v>
      </c>
      <c r="H31" s="42"/>
      <c r="I31" s="42"/>
      <c r="J31" s="42">
        <v>150</v>
      </c>
    </row>
    <row r="32" spans="1:10" x14ac:dyDescent="0.25">
      <c r="A32" s="18" t="s">
        <v>19</v>
      </c>
      <c r="B32" s="250">
        <f>(D32*C36)/E36</f>
        <v>1.3333333333333333</v>
      </c>
      <c r="C32" s="250">
        <f>B32</f>
        <v>1.3333333333333333</v>
      </c>
      <c r="D32" s="267">
        <v>2</v>
      </c>
      <c r="E32" s="267">
        <v>2</v>
      </c>
      <c r="F32" s="267">
        <v>3</v>
      </c>
      <c r="G32" s="283">
        <v>3</v>
      </c>
      <c r="J32" s="19">
        <v>180</v>
      </c>
    </row>
    <row r="33" spans="1:10" x14ac:dyDescent="0.25">
      <c r="A33" s="18" t="s">
        <v>13</v>
      </c>
      <c r="B33" s="250">
        <f>(D33*C36)/E36</f>
        <v>4.666666666666667</v>
      </c>
      <c r="C33" s="250">
        <f t="shared" ref="C33:C35" si="2">B33</f>
        <v>4.666666666666667</v>
      </c>
      <c r="D33" s="267">
        <v>7</v>
      </c>
      <c r="E33" s="267">
        <v>7</v>
      </c>
      <c r="F33" s="267">
        <v>10</v>
      </c>
      <c r="G33" s="283">
        <v>10</v>
      </c>
    </row>
    <row r="34" spans="1:10" x14ac:dyDescent="0.25">
      <c r="A34" s="18" t="s">
        <v>14</v>
      </c>
      <c r="B34" s="250">
        <f>(D34*C36)/E36</f>
        <v>50</v>
      </c>
      <c r="C34" s="250">
        <f t="shared" si="2"/>
        <v>50</v>
      </c>
      <c r="D34" s="267">
        <v>75</v>
      </c>
      <c r="E34" s="267">
        <v>75</v>
      </c>
      <c r="F34" s="267">
        <v>90</v>
      </c>
      <c r="G34" s="283">
        <v>90</v>
      </c>
    </row>
    <row r="35" spans="1:10" x14ac:dyDescent="0.25">
      <c r="A35" s="18" t="s">
        <v>15</v>
      </c>
      <c r="B35" s="250">
        <f>(D35*C36)/E36</f>
        <v>60</v>
      </c>
      <c r="C35" s="250">
        <f t="shared" si="2"/>
        <v>60</v>
      </c>
      <c r="D35" s="267">
        <v>90</v>
      </c>
      <c r="E35" s="267">
        <v>90</v>
      </c>
      <c r="F35" s="267">
        <v>108</v>
      </c>
      <c r="G35" s="283">
        <v>108</v>
      </c>
    </row>
    <row r="36" spans="1:10" s="2" customFormat="1" ht="15.75" thickBot="1" x14ac:dyDescent="0.3">
      <c r="A36" s="50" t="s">
        <v>16</v>
      </c>
      <c r="B36" s="291">
        <v>0</v>
      </c>
      <c r="C36" s="292">
        <v>100</v>
      </c>
      <c r="D36" s="292">
        <v>0</v>
      </c>
      <c r="E36" s="292">
        <v>150</v>
      </c>
      <c r="F36" s="292">
        <v>0</v>
      </c>
      <c r="G36" s="293">
        <v>180</v>
      </c>
      <c r="H36" s="19"/>
      <c r="I36" s="19"/>
      <c r="J36" s="19"/>
    </row>
    <row r="37" spans="1:10" s="2" customFormat="1" x14ac:dyDescent="0.25">
      <c r="A37" s="519" t="s">
        <v>20</v>
      </c>
      <c r="B37" s="520"/>
      <c r="C37" s="520"/>
      <c r="D37" s="520"/>
      <c r="E37" s="520"/>
      <c r="F37" s="520"/>
      <c r="G37" s="521"/>
      <c r="H37" s="19"/>
      <c r="I37" s="19"/>
      <c r="J37" s="19"/>
    </row>
    <row r="38" spans="1:10" s="2" customFormat="1" x14ac:dyDescent="0.25">
      <c r="A38" s="87" t="s">
        <v>27</v>
      </c>
      <c r="B38" s="525">
        <v>100</v>
      </c>
      <c r="C38" s="525"/>
      <c r="D38" s="525">
        <v>150</v>
      </c>
      <c r="E38" s="525"/>
      <c r="F38" s="525">
        <v>180</v>
      </c>
      <c r="G38" s="526"/>
      <c r="H38" s="19"/>
      <c r="I38" s="19"/>
      <c r="J38" s="19"/>
    </row>
    <row r="39" spans="1:10" s="2" customFormat="1" x14ac:dyDescent="0.25">
      <c r="A39" s="500" t="s">
        <v>25</v>
      </c>
      <c r="B39" s="501"/>
      <c r="C39" s="501"/>
      <c r="D39" s="501"/>
      <c r="E39" s="501"/>
      <c r="F39" s="501"/>
      <c r="G39" s="502"/>
      <c r="H39" s="19"/>
      <c r="I39" s="19"/>
      <c r="J39" s="19"/>
    </row>
    <row r="40" spans="1:10" s="2" customFormat="1" x14ac:dyDescent="0.25">
      <c r="A40" s="18" t="s">
        <v>21</v>
      </c>
      <c r="B40" s="498">
        <f>(D40*100)/150</f>
        <v>1.4666666666666668</v>
      </c>
      <c r="C40" s="498"/>
      <c r="D40" s="498">
        <f>[3]TDSheet!$E$16</f>
        <v>2.2000000000000002</v>
      </c>
      <c r="E40" s="498"/>
      <c r="F40" s="498">
        <f>[4]TDSheet!$E$16</f>
        <v>2.6</v>
      </c>
      <c r="G40" s="499"/>
      <c r="H40" s="19"/>
      <c r="I40" s="19"/>
      <c r="J40" s="19"/>
    </row>
    <row r="41" spans="1:10" s="2" customFormat="1" x14ac:dyDescent="0.25">
      <c r="A41" s="18" t="s">
        <v>22</v>
      </c>
      <c r="B41" s="498">
        <f t="shared" ref="B41:B44" si="3">(D41*100)/150</f>
        <v>1.6</v>
      </c>
      <c r="C41" s="498"/>
      <c r="D41" s="498">
        <f>[3]TDSheet!$F$16</f>
        <v>2.4</v>
      </c>
      <c r="E41" s="498"/>
      <c r="F41" s="498">
        <f>[4]TDSheet!$F$16</f>
        <v>2.94</v>
      </c>
      <c r="G41" s="499"/>
      <c r="H41" s="19"/>
      <c r="I41" s="19"/>
      <c r="J41" s="19"/>
    </row>
    <row r="42" spans="1:10" s="2" customFormat="1" x14ac:dyDescent="0.25">
      <c r="A42" s="18" t="s">
        <v>23</v>
      </c>
      <c r="B42" s="498">
        <f t="shared" si="3"/>
        <v>9.3333333333333339</v>
      </c>
      <c r="C42" s="498"/>
      <c r="D42" s="498">
        <f>[3]TDSheet!$G$16</f>
        <v>14</v>
      </c>
      <c r="E42" s="498"/>
      <c r="F42" s="498">
        <f>[4]TDSheet!$G$16</f>
        <v>17</v>
      </c>
      <c r="G42" s="499"/>
      <c r="H42" s="19"/>
      <c r="I42" s="19"/>
      <c r="J42" s="19"/>
    </row>
    <row r="43" spans="1:10" s="2" customFormat="1" x14ac:dyDescent="0.25">
      <c r="A43" s="18" t="s">
        <v>24</v>
      </c>
      <c r="B43" s="498">
        <f t="shared" si="3"/>
        <v>58.333333333333336</v>
      </c>
      <c r="C43" s="498"/>
      <c r="D43" s="498">
        <f>[3]TDSheet!$H$16</f>
        <v>87.5</v>
      </c>
      <c r="E43" s="498"/>
      <c r="F43" s="498">
        <f>[4]TDSheet!$H$16</f>
        <v>107.5</v>
      </c>
      <c r="G43" s="499"/>
      <c r="H43" s="19"/>
      <c r="I43" s="19"/>
      <c r="J43" s="19"/>
    </row>
    <row r="44" spans="1:10" s="2" customFormat="1" ht="15.75" thickBot="1" x14ac:dyDescent="0.3">
      <c r="A44" s="21" t="s">
        <v>26</v>
      </c>
      <c r="B44" s="481">
        <f t="shared" si="3"/>
        <v>0.93333333333333335</v>
      </c>
      <c r="C44" s="481"/>
      <c r="D44" s="516">
        <f>[3]TDSheet!$I$16</f>
        <v>1.4</v>
      </c>
      <c r="E44" s="516"/>
      <c r="F44" s="481">
        <f>[4]TDSheet!$I$16</f>
        <v>1.7</v>
      </c>
      <c r="G44" s="482"/>
      <c r="H44" s="19"/>
      <c r="I44" s="19"/>
      <c r="J44" s="19"/>
    </row>
    <row r="45" spans="1:10" s="2" customFormat="1" x14ac:dyDescent="0.25">
      <c r="A45" s="16"/>
      <c r="B45" s="288"/>
      <c r="C45" s="288"/>
      <c r="D45" s="288"/>
      <c r="E45" s="288"/>
      <c r="F45" s="289"/>
      <c r="G45" s="290"/>
      <c r="H45" s="19"/>
      <c r="I45" s="19"/>
      <c r="J45" s="19"/>
    </row>
    <row r="46" spans="1:10" s="2" customFormat="1" x14ac:dyDescent="0.25">
      <c r="A46" s="484" t="s">
        <v>28</v>
      </c>
      <c r="B46" s="487" t="s">
        <v>29</v>
      </c>
      <c r="C46" s="487"/>
      <c r="D46" s="487"/>
      <c r="E46" s="487"/>
      <c r="F46" s="487"/>
      <c r="G46" s="488"/>
      <c r="H46" s="19"/>
      <c r="I46" s="19"/>
      <c r="J46" s="19"/>
    </row>
    <row r="47" spans="1:10" s="2" customFormat="1" x14ac:dyDescent="0.25">
      <c r="A47" s="484"/>
      <c r="B47" s="487"/>
      <c r="C47" s="487"/>
      <c r="D47" s="487"/>
      <c r="E47" s="487"/>
      <c r="F47" s="487"/>
      <c r="G47" s="488"/>
      <c r="H47" s="19"/>
      <c r="I47" s="19"/>
      <c r="J47" s="19"/>
    </row>
    <row r="48" spans="1:10" s="2" customFormat="1" x14ac:dyDescent="0.25">
      <c r="A48" s="16"/>
      <c r="B48" s="487"/>
      <c r="C48" s="487"/>
      <c r="D48" s="487"/>
      <c r="E48" s="487"/>
      <c r="F48" s="487"/>
      <c r="G48" s="488"/>
      <c r="H48" s="19"/>
      <c r="I48" s="19"/>
      <c r="J48" s="19"/>
    </row>
    <row r="49" spans="1:10" s="2" customFormat="1" x14ac:dyDescent="0.25">
      <c r="A49" s="16"/>
      <c r="B49" s="487"/>
      <c r="C49" s="487"/>
      <c r="D49" s="487"/>
      <c r="E49" s="487"/>
      <c r="F49" s="487"/>
      <c r="G49" s="488"/>
      <c r="H49" s="19"/>
      <c r="I49" s="19"/>
      <c r="J49" s="19"/>
    </row>
    <row r="50" spans="1:10" s="2" customFormat="1" x14ac:dyDescent="0.25">
      <c r="A50" s="16"/>
      <c r="B50" s="487"/>
      <c r="C50" s="487"/>
      <c r="D50" s="487"/>
      <c r="E50" s="487"/>
      <c r="F50" s="487"/>
      <c r="G50" s="488"/>
      <c r="H50" s="19"/>
      <c r="I50" s="19"/>
      <c r="J50" s="19"/>
    </row>
    <row r="51" spans="1:10" s="2" customFormat="1" x14ac:dyDescent="0.25">
      <c r="A51" s="16"/>
      <c r="B51" s="487"/>
      <c r="C51" s="487"/>
      <c r="D51" s="487"/>
      <c r="E51" s="487"/>
      <c r="F51" s="487"/>
      <c r="G51" s="488"/>
      <c r="H51" s="19"/>
      <c r="I51" s="19"/>
      <c r="J51" s="19"/>
    </row>
    <row r="52" spans="1:10" s="2" customFormat="1" ht="10.5" customHeight="1" thickBot="1" x14ac:dyDescent="0.3">
      <c r="A52" s="17"/>
      <c r="B52" s="489"/>
      <c r="C52" s="489"/>
      <c r="D52" s="489"/>
      <c r="E52" s="489"/>
      <c r="F52" s="489"/>
      <c r="G52" s="490"/>
      <c r="H52" s="19"/>
      <c r="I52" s="19"/>
      <c r="J52" s="19"/>
    </row>
    <row r="53" spans="1:10" ht="15.75" thickBot="1" x14ac:dyDescent="0.3"/>
    <row r="54" spans="1:10" ht="22.5" customHeight="1" x14ac:dyDescent="0.25">
      <c r="A54" s="39" t="s">
        <v>0</v>
      </c>
      <c r="B54" s="493" t="s">
        <v>31</v>
      </c>
      <c r="C54" s="493"/>
      <c r="D54" s="493"/>
      <c r="E54" s="493"/>
      <c r="F54" s="493"/>
      <c r="G54" s="494"/>
    </row>
    <row r="55" spans="1:10" s="43" customFormat="1" ht="29.25" customHeight="1" x14ac:dyDescent="0.25">
      <c r="A55" s="41" t="s">
        <v>2</v>
      </c>
      <c r="B55" s="527" t="s">
        <v>1009</v>
      </c>
      <c r="C55" s="527"/>
      <c r="D55" s="527"/>
      <c r="E55" s="527"/>
      <c r="F55" s="527"/>
      <c r="G55" s="294"/>
      <c r="H55" s="42"/>
      <c r="I55" s="42"/>
      <c r="J55" s="42"/>
    </row>
    <row r="56" spans="1:10" s="40" customFormat="1" x14ac:dyDescent="0.25">
      <c r="A56" s="44" t="s">
        <v>4</v>
      </c>
      <c r="B56" s="491">
        <v>376</v>
      </c>
      <c r="C56" s="491"/>
      <c r="D56" s="491"/>
      <c r="E56" s="491"/>
      <c r="F56" s="491"/>
      <c r="G56" s="492"/>
      <c r="H56" s="19"/>
      <c r="I56" s="19"/>
      <c r="J56" s="19"/>
    </row>
    <row r="57" spans="1:10" s="43" customFormat="1" ht="39" customHeight="1" x14ac:dyDescent="0.25">
      <c r="A57" s="45" t="s">
        <v>5</v>
      </c>
      <c r="B57" s="509" t="s">
        <v>6</v>
      </c>
      <c r="C57" s="509"/>
      <c r="D57" s="509"/>
      <c r="E57" s="509"/>
      <c r="F57" s="509"/>
      <c r="G57" s="510"/>
      <c r="H57" s="42"/>
      <c r="I57" s="42"/>
      <c r="J57" s="42"/>
    </row>
    <row r="58" spans="1:10" s="40" customFormat="1" x14ac:dyDescent="0.25">
      <c r="A58" s="531" t="s">
        <v>7</v>
      </c>
      <c r="B58" s="514" t="s">
        <v>9</v>
      </c>
      <c r="C58" s="514"/>
      <c r="D58" s="514"/>
      <c r="E58" s="514"/>
      <c r="F58" s="514"/>
      <c r="G58" s="515"/>
      <c r="H58" s="19"/>
      <c r="I58" s="19"/>
      <c r="J58" s="19"/>
    </row>
    <row r="59" spans="1:10" s="40" customFormat="1" x14ac:dyDescent="0.25">
      <c r="A59" s="532"/>
      <c r="B59" s="514" t="s">
        <v>10</v>
      </c>
      <c r="C59" s="514"/>
      <c r="D59" s="514"/>
      <c r="E59" s="514"/>
      <c r="F59" s="514"/>
      <c r="G59" s="515"/>
      <c r="H59" s="19"/>
      <c r="I59" s="19"/>
      <c r="J59" s="19"/>
    </row>
    <row r="60" spans="1:10" s="43" customFormat="1" ht="34.5" customHeight="1" x14ac:dyDescent="0.25">
      <c r="A60" s="533"/>
      <c r="B60" s="479" t="s">
        <v>8</v>
      </c>
      <c r="C60" s="479" t="s">
        <v>11</v>
      </c>
      <c r="D60" s="479" t="s">
        <v>8</v>
      </c>
      <c r="E60" s="479" t="s">
        <v>11</v>
      </c>
      <c r="F60" s="479" t="s">
        <v>8</v>
      </c>
      <c r="G60" s="46" t="s">
        <v>11</v>
      </c>
      <c r="H60" s="42"/>
      <c r="I60" s="42"/>
      <c r="J60" s="42">
        <v>150</v>
      </c>
    </row>
    <row r="61" spans="1:10" s="40" customFormat="1" x14ac:dyDescent="0.25">
      <c r="A61" s="18" t="s">
        <v>32</v>
      </c>
      <c r="B61" s="478">
        <f>(D61*C65)/E65</f>
        <v>10</v>
      </c>
      <c r="C61" s="478">
        <f>(E61*C65)/E65</f>
        <v>18.533333333333335</v>
      </c>
      <c r="D61" s="480">
        <v>15</v>
      </c>
      <c r="E61" s="480">
        <v>27.8</v>
      </c>
      <c r="F61" s="480">
        <v>18</v>
      </c>
      <c r="G61" s="283">
        <v>33.299999999999997</v>
      </c>
      <c r="H61" s="19"/>
      <c r="I61" s="19"/>
      <c r="J61" s="19">
        <v>180</v>
      </c>
    </row>
    <row r="62" spans="1:10" s="40" customFormat="1" x14ac:dyDescent="0.25">
      <c r="A62" s="18" t="s">
        <v>13</v>
      </c>
      <c r="B62" s="478">
        <f>(D62*C65)/E65</f>
        <v>5.5333333333333341</v>
      </c>
      <c r="C62" s="478">
        <f>(E62*100)/150</f>
        <v>5.5333333333333341</v>
      </c>
      <c r="D62" s="480">
        <v>8.3000000000000007</v>
      </c>
      <c r="E62" s="480">
        <v>8.3000000000000007</v>
      </c>
      <c r="F62" s="480">
        <v>10</v>
      </c>
      <c r="G62" s="283">
        <v>10</v>
      </c>
      <c r="H62" s="19"/>
      <c r="I62" s="19"/>
      <c r="J62" s="19"/>
    </row>
    <row r="63" spans="1:10" s="40" customFormat="1" x14ac:dyDescent="0.25">
      <c r="A63" s="18" t="s">
        <v>15</v>
      </c>
      <c r="B63" s="478">
        <f>(D63*C65)/E65</f>
        <v>101.33333333333333</v>
      </c>
      <c r="C63" s="478">
        <f t="shared" ref="C63" si="4">(E63*100)/150</f>
        <v>101.33333333333333</v>
      </c>
      <c r="D63" s="480">
        <v>152</v>
      </c>
      <c r="E63" s="480">
        <v>152</v>
      </c>
      <c r="F63" s="480">
        <v>183</v>
      </c>
      <c r="G63" s="283">
        <v>183</v>
      </c>
      <c r="H63" s="19"/>
      <c r="I63" s="19"/>
      <c r="J63" s="19"/>
    </row>
    <row r="64" spans="1:10" s="40" customFormat="1" x14ac:dyDescent="0.25">
      <c r="A64" s="295"/>
      <c r="B64" s="478"/>
      <c r="C64" s="478"/>
      <c r="D64" s="125"/>
      <c r="E64" s="125"/>
      <c r="F64" s="125"/>
      <c r="G64" s="296"/>
      <c r="H64" s="19"/>
      <c r="I64" s="19"/>
      <c r="J64" s="19"/>
    </row>
    <row r="65" spans="1:10" s="20" customFormat="1" ht="15.75" thickBot="1" x14ac:dyDescent="0.3">
      <c r="A65" s="50" t="s">
        <v>16</v>
      </c>
      <c r="B65" s="291">
        <v>0</v>
      </c>
      <c r="C65" s="292">
        <v>100</v>
      </c>
      <c r="D65" s="292">
        <v>0</v>
      </c>
      <c r="E65" s="292">
        <v>150</v>
      </c>
      <c r="F65" s="292">
        <v>0</v>
      </c>
      <c r="G65" s="293">
        <v>180</v>
      </c>
      <c r="H65" s="19"/>
      <c r="I65" s="19"/>
      <c r="J65" s="19"/>
    </row>
    <row r="66" spans="1:10" s="86" customFormat="1" ht="12.75" thickBot="1" x14ac:dyDescent="0.25">
      <c r="A66" s="504" t="s">
        <v>37</v>
      </c>
      <c r="B66" s="505"/>
      <c r="C66" s="505"/>
      <c r="D66" s="505"/>
      <c r="E66" s="505"/>
      <c r="F66" s="505"/>
      <c r="G66" s="506"/>
      <c r="H66" s="85"/>
      <c r="I66" s="85"/>
      <c r="J66" s="85"/>
    </row>
    <row r="67" spans="1:10" s="20" customFormat="1" x14ac:dyDescent="0.25">
      <c r="A67" s="519" t="s">
        <v>20</v>
      </c>
      <c r="B67" s="520"/>
      <c r="C67" s="520"/>
      <c r="D67" s="520"/>
      <c r="E67" s="520"/>
      <c r="F67" s="520"/>
      <c r="G67" s="521"/>
      <c r="H67" s="19"/>
      <c r="I67" s="19"/>
      <c r="J67" s="19"/>
    </row>
    <row r="68" spans="1:10" s="20" customFormat="1" x14ac:dyDescent="0.25">
      <c r="A68" s="87" t="s">
        <v>27</v>
      </c>
      <c r="B68" s="525">
        <v>100</v>
      </c>
      <c r="C68" s="525"/>
      <c r="D68" s="525">
        <v>150</v>
      </c>
      <c r="E68" s="525"/>
      <c r="F68" s="525">
        <v>180</v>
      </c>
      <c r="G68" s="526"/>
      <c r="H68" s="19"/>
      <c r="I68" s="19"/>
      <c r="J68" s="19"/>
    </row>
    <row r="69" spans="1:10" s="20" customFormat="1" x14ac:dyDescent="0.25">
      <c r="A69" s="500" t="s">
        <v>25</v>
      </c>
      <c r="B69" s="501"/>
      <c r="C69" s="501"/>
      <c r="D69" s="501"/>
      <c r="E69" s="501"/>
      <c r="F69" s="501"/>
      <c r="G69" s="502"/>
      <c r="H69" s="19"/>
      <c r="I69" s="19"/>
      <c r="J69" s="19"/>
    </row>
    <row r="70" spans="1:10" s="20" customFormat="1" x14ac:dyDescent="0.25">
      <c r="A70" s="18" t="s">
        <v>21</v>
      </c>
      <c r="B70" s="495">
        <f>(D70*100)/150</f>
        <v>0.53333333333333333</v>
      </c>
      <c r="C70" s="495"/>
      <c r="D70" s="498">
        <f>[3]TDSheet!$E$26</f>
        <v>0.8</v>
      </c>
      <c r="E70" s="498"/>
      <c r="F70" s="495">
        <f>[4]TDSheet!$E$24</f>
        <v>0.96</v>
      </c>
      <c r="G70" s="496"/>
      <c r="H70" s="19"/>
      <c r="I70" s="19"/>
      <c r="J70" s="19"/>
    </row>
    <row r="71" spans="1:10" s="20" customFormat="1" x14ac:dyDescent="0.25">
      <c r="A71" s="18" t="s">
        <v>22</v>
      </c>
      <c r="B71" s="495">
        <f t="shared" ref="B71:B74" si="5">(D71*100)/150</f>
        <v>6.6666666666666666E-2</v>
      </c>
      <c r="C71" s="495"/>
      <c r="D71" s="498">
        <f>[3]TDSheet!$F$26</f>
        <v>0.1</v>
      </c>
      <c r="E71" s="498"/>
      <c r="F71" s="495">
        <f>[4]TDSheet!$F$24</f>
        <v>0.12</v>
      </c>
      <c r="G71" s="496"/>
      <c r="H71" s="19"/>
      <c r="I71" s="19"/>
      <c r="J71" s="19"/>
    </row>
    <row r="72" spans="1:10" s="20" customFormat="1" x14ac:dyDescent="0.25">
      <c r="A72" s="18" t="s">
        <v>23</v>
      </c>
      <c r="B72" s="495">
        <f t="shared" si="5"/>
        <v>9.6</v>
      </c>
      <c r="C72" s="495"/>
      <c r="D72" s="498">
        <f>[3]TDSheet!$G$26</f>
        <v>14.4</v>
      </c>
      <c r="E72" s="498"/>
      <c r="F72" s="495">
        <f>[4]TDSheet!$G$24</f>
        <v>17.28</v>
      </c>
      <c r="G72" s="496"/>
      <c r="H72" s="19"/>
      <c r="I72" s="19"/>
      <c r="J72" s="19"/>
    </row>
    <row r="73" spans="1:10" s="20" customFormat="1" x14ac:dyDescent="0.25">
      <c r="A73" s="18" t="s">
        <v>24</v>
      </c>
      <c r="B73" s="495">
        <f t="shared" si="5"/>
        <v>41.8</v>
      </c>
      <c r="C73" s="495"/>
      <c r="D73" s="498">
        <f>[3]TDSheet!$H$26</f>
        <v>62.7</v>
      </c>
      <c r="E73" s="498"/>
      <c r="F73" s="495">
        <f>[4]TDSheet!$H$24</f>
        <v>75.239999999999995</v>
      </c>
      <c r="G73" s="496"/>
      <c r="H73" s="19"/>
      <c r="I73" s="19"/>
      <c r="J73" s="19"/>
    </row>
    <row r="74" spans="1:10" s="20" customFormat="1" ht="15.75" thickBot="1" x14ac:dyDescent="0.3">
      <c r="A74" s="21" t="s">
        <v>26</v>
      </c>
      <c r="B74" s="481">
        <f t="shared" si="5"/>
        <v>6</v>
      </c>
      <c r="C74" s="481"/>
      <c r="D74" s="516">
        <f>[3]TDSheet!$I$26</f>
        <v>9</v>
      </c>
      <c r="E74" s="516"/>
      <c r="F74" s="481">
        <f>[4]TDSheet!$I$24</f>
        <v>10.8</v>
      </c>
      <c r="G74" s="482"/>
      <c r="H74" s="19"/>
      <c r="I74" s="19"/>
      <c r="J74" s="19"/>
    </row>
    <row r="75" spans="1:10" s="20" customFormat="1" x14ac:dyDescent="0.25">
      <c r="A75" s="483" t="s">
        <v>28</v>
      </c>
      <c r="B75" s="485" t="s">
        <v>36</v>
      </c>
      <c r="C75" s="485"/>
      <c r="D75" s="485"/>
      <c r="E75" s="485"/>
      <c r="F75" s="485"/>
      <c r="G75" s="486"/>
      <c r="H75" s="19"/>
      <c r="I75" s="19"/>
      <c r="J75" s="19"/>
    </row>
    <row r="76" spans="1:10" s="20" customFormat="1" ht="15" customHeight="1" x14ac:dyDescent="0.25">
      <c r="A76" s="484"/>
      <c r="B76" s="487"/>
      <c r="C76" s="487"/>
      <c r="D76" s="487"/>
      <c r="E76" s="487"/>
      <c r="F76" s="487"/>
      <c r="G76" s="488"/>
      <c r="H76" s="19"/>
      <c r="I76" s="19"/>
      <c r="J76" s="19"/>
    </row>
    <row r="77" spans="1:10" s="20" customFormat="1" x14ac:dyDescent="0.25">
      <c r="A77" s="484"/>
      <c r="B77" s="487"/>
      <c r="C77" s="487"/>
      <c r="D77" s="487"/>
      <c r="E77" s="487"/>
      <c r="F77" s="487"/>
      <c r="G77" s="488"/>
      <c r="H77" s="19"/>
      <c r="I77" s="19"/>
      <c r="J77" s="19"/>
    </row>
    <row r="78" spans="1:10" s="20" customFormat="1" x14ac:dyDescent="0.25">
      <c r="A78" s="484"/>
      <c r="B78" s="487"/>
      <c r="C78" s="487"/>
      <c r="D78" s="487"/>
      <c r="E78" s="487"/>
      <c r="F78" s="487"/>
      <c r="G78" s="488"/>
      <c r="H78" s="19"/>
      <c r="I78" s="19"/>
      <c r="J78" s="19"/>
    </row>
    <row r="79" spans="1:10" s="20" customFormat="1" x14ac:dyDescent="0.25">
      <c r="A79" s="484"/>
      <c r="B79" s="487"/>
      <c r="C79" s="487"/>
      <c r="D79" s="487"/>
      <c r="E79" s="487"/>
      <c r="F79" s="487"/>
      <c r="G79" s="488"/>
      <c r="H79" s="19"/>
      <c r="I79" s="19"/>
      <c r="J79" s="19"/>
    </row>
    <row r="80" spans="1:10" s="20" customFormat="1" x14ac:dyDescent="0.25">
      <c r="A80" s="484"/>
      <c r="B80" s="487"/>
      <c r="C80" s="487"/>
      <c r="D80" s="487"/>
      <c r="E80" s="487"/>
      <c r="F80" s="487"/>
      <c r="G80" s="488"/>
      <c r="H80" s="19"/>
      <c r="I80" s="19"/>
      <c r="J80" s="19"/>
    </row>
    <row r="81" spans="1:10" s="20" customFormat="1" x14ac:dyDescent="0.25">
      <c r="A81" s="484"/>
      <c r="B81" s="487"/>
      <c r="C81" s="487"/>
      <c r="D81" s="487"/>
      <c r="E81" s="487"/>
      <c r="F81" s="487"/>
      <c r="G81" s="488"/>
      <c r="H81" s="19"/>
      <c r="I81" s="19"/>
      <c r="J81" s="19"/>
    </row>
    <row r="82" spans="1:10" s="20" customFormat="1" ht="23.25" customHeight="1" thickBot="1" x14ac:dyDescent="0.3">
      <c r="A82" s="503"/>
      <c r="B82" s="489"/>
      <c r="C82" s="489"/>
      <c r="D82" s="489"/>
      <c r="E82" s="489"/>
      <c r="F82" s="489"/>
      <c r="G82" s="490"/>
      <c r="H82" s="19"/>
      <c r="I82" s="19"/>
      <c r="J82" s="19"/>
    </row>
    <row r="83" spans="1:10" s="40" customFormat="1" ht="15.75" thickBot="1" x14ac:dyDescent="0.3">
      <c r="A83" s="19"/>
      <c r="B83" s="115"/>
      <c r="C83" s="115"/>
      <c r="D83" s="19"/>
      <c r="E83" s="19"/>
      <c r="F83" s="19"/>
      <c r="G83" s="19"/>
      <c r="H83" s="19"/>
      <c r="I83" s="19"/>
      <c r="J83" s="19"/>
    </row>
    <row r="84" spans="1:10" ht="22.5" customHeight="1" x14ac:dyDescent="0.25">
      <c r="A84" s="39" t="s">
        <v>0</v>
      </c>
      <c r="B84" s="493" t="s">
        <v>33</v>
      </c>
      <c r="C84" s="493"/>
      <c r="D84" s="493"/>
      <c r="E84" s="493"/>
      <c r="F84" s="493"/>
      <c r="G84" s="494"/>
    </row>
    <row r="85" spans="1:10" s="1" customFormat="1" ht="29.25" customHeight="1" x14ac:dyDescent="0.25">
      <c r="A85" s="41" t="s">
        <v>2</v>
      </c>
      <c r="B85" s="527" t="s">
        <v>1010</v>
      </c>
      <c r="C85" s="527"/>
      <c r="D85" s="527"/>
      <c r="E85" s="527"/>
      <c r="F85" s="527"/>
      <c r="G85" s="528"/>
      <c r="H85" s="42"/>
      <c r="I85" s="42"/>
      <c r="J85" s="42"/>
    </row>
    <row r="86" spans="1:10" x14ac:dyDescent="0.25">
      <c r="A86" s="44" t="s">
        <v>4</v>
      </c>
      <c r="B86" s="491">
        <v>376</v>
      </c>
      <c r="C86" s="491"/>
      <c r="D86" s="491"/>
      <c r="E86" s="491"/>
      <c r="F86" s="491"/>
      <c r="G86" s="492"/>
    </row>
    <row r="87" spans="1:10" s="1" customFormat="1" ht="39" customHeight="1" x14ac:dyDescent="0.25">
      <c r="A87" s="45" t="s">
        <v>5</v>
      </c>
      <c r="B87" s="509" t="s">
        <v>6</v>
      </c>
      <c r="C87" s="509"/>
      <c r="D87" s="509"/>
      <c r="E87" s="509"/>
      <c r="F87" s="509"/>
      <c r="G87" s="510"/>
      <c r="H87" s="42"/>
      <c r="I87" s="42"/>
      <c r="J87" s="42"/>
    </row>
    <row r="88" spans="1:10" x14ac:dyDescent="0.25">
      <c r="A88" s="531" t="s">
        <v>7</v>
      </c>
      <c r="B88" s="514" t="s">
        <v>9</v>
      </c>
      <c r="C88" s="514"/>
      <c r="D88" s="514"/>
      <c r="E88" s="514"/>
      <c r="F88" s="514"/>
      <c r="G88" s="515"/>
    </row>
    <row r="89" spans="1:10" x14ac:dyDescent="0.25">
      <c r="A89" s="532"/>
      <c r="B89" s="514" t="s">
        <v>10</v>
      </c>
      <c r="C89" s="514"/>
      <c r="D89" s="514"/>
      <c r="E89" s="514"/>
      <c r="F89" s="514"/>
      <c r="G89" s="515"/>
    </row>
    <row r="90" spans="1:10" s="1" customFormat="1" ht="34.5" customHeight="1" x14ac:dyDescent="0.25">
      <c r="A90" s="533"/>
      <c r="B90" s="269" t="s">
        <v>8</v>
      </c>
      <c r="C90" s="269" t="s">
        <v>11</v>
      </c>
      <c r="D90" s="269" t="s">
        <v>8</v>
      </c>
      <c r="E90" s="269" t="s">
        <v>11</v>
      </c>
      <c r="F90" s="269" t="s">
        <v>8</v>
      </c>
      <c r="G90" s="46" t="s">
        <v>11</v>
      </c>
      <c r="H90" s="42"/>
      <c r="I90" s="42"/>
      <c r="J90" s="42">
        <v>150</v>
      </c>
    </row>
    <row r="91" spans="1:10" x14ac:dyDescent="0.25">
      <c r="A91" s="18" t="s">
        <v>34</v>
      </c>
      <c r="B91" s="249">
        <f>(D91*C95)/E95</f>
        <v>10</v>
      </c>
      <c r="C91" s="249">
        <f>(E91*C95)/E95</f>
        <v>16</v>
      </c>
      <c r="D91" s="267">
        <v>15</v>
      </c>
      <c r="E91" s="267">
        <v>24</v>
      </c>
      <c r="F91" s="267">
        <v>18</v>
      </c>
      <c r="G91" s="283">
        <v>28.8</v>
      </c>
      <c r="J91" s="19">
        <v>180</v>
      </c>
    </row>
    <row r="92" spans="1:10" x14ac:dyDescent="0.25">
      <c r="A92" s="18" t="s">
        <v>13</v>
      </c>
      <c r="B92" s="249">
        <f>(D92*C95)/E95</f>
        <v>5.5333333333333341</v>
      </c>
      <c r="C92" s="249">
        <f>(E92*100)/150</f>
        <v>5.5333333333333341</v>
      </c>
      <c r="D92" s="267">
        <v>8.3000000000000007</v>
      </c>
      <c r="E92" s="267">
        <v>8.3000000000000007</v>
      </c>
      <c r="F92" s="267">
        <v>10</v>
      </c>
      <c r="G92" s="283">
        <v>10</v>
      </c>
    </row>
    <row r="93" spans="1:10" x14ac:dyDescent="0.25">
      <c r="A93" s="18" t="s">
        <v>15</v>
      </c>
      <c r="B93" s="249">
        <f>(D93*C95)/E95</f>
        <v>101.33333333333333</v>
      </c>
      <c r="C93" s="249">
        <f t="shared" ref="C93" si="6">(E93*100)/150</f>
        <v>101.33333333333333</v>
      </c>
      <c r="D93" s="267">
        <v>152</v>
      </c>
      <c r="E93" s="267">
        <v>152</v>
      </c>
      <c r="F93" s="267">
        <v>183</v>
      </c>
      <c r="G93" s="283">
        <v>183</v>
      </c>
    </row>
    <row r="94" spans="1:10" x14ac:dyDescent="0.25">
      <c r="A94" s="295"/>
      <c r="B94" s="249"/>
      <c r="C94" s="249"/>
      <c r="D94" s="125"/>
      <c r="E94" s="125"/>
      <c r="F94" s="125"/>
      <c r="G94" s="296"/>
    </row>
    <row r="95" spans="1:10" s="2" customFormat="1" ht="15.75" thickBot="1" x14ac:dyDescent="0.3">
      <c r="A95" s="50" t="s">
        <v>16</v>
      </c>
      <c r="B95" s="291">
        <v>0</v>
      </c>
      <c r="C95" s="292">
        <v>100</v>
      </c>
      <c r="D95" s="292">
        <v>0</v>
      </c>
      <c r="E95" s="292">
        <v>150</v>
      </c>
      <c r="F95" s="292">
        <v>0</v>
      </c>
      <c r="G95" s="293">
        <v>180</v>
      </c>
      <c r="H95" s="19"/>
      <c r="I95" s="19"/>
      <c r="J95" s="19"/>
    </row>
    <row r="96" spans="1:10" s="15" customFormat="1" ht="12.75" thickBot="1" x14ac:dyDescent="0.25">
      <c r="A96" s="504" t="s">
        <v>37</v>
      </c>
      <c r="B96" s="505"/>
      <c r="C96" s="505"/>
      <c r="D96" s="505"/>
      <c r="E96" s="505"/>
      <c r="F96" s="505"/>
      <c r="G96" s="506"/>
      <c r="H96" s="85"/>
      <c r="I96" s="85"/>
      <c r="J96" s="85"/>
    </row>
    <row r="97" spans="1:10" s="2" customFormat="1" x14ac:dyDescent="0.25">
      <c r="A97" s="519" t="s">
        <v>20</v>
      </c>
      <c r="B97" s="520"/>
      <c r="C97" s="520"/>
      <c r="D97" s="520"/>
      <c r="E97" s="520"/>
      <c r="F97" s="520"/>
      <c r="G97" s="521"/>
      <c r="H97" s="19"/>
      <c r="I97" s="19"/>
      <c r="J97" s="19"/>
    </row>
    <row r="98" spans="1:10" s="2" customFormat="1" x14ac:dyDescent="0.25">
      <c r="A98" s="87" t="s">
        <v>27</v>
      </c>
      <c r="B98" s="525">
        <v>100</v>
      </c>
      <c r="C98" s="525"/>
      <c r="D98" s="525">
        <v>150</v>
      </c>
      <c r="E98" s="525"/>
      <c r="F98" s="525">
        <v>180</v>
      </c>
      <c r="G98" s="526"/>
      <c r="H98" s="19"/>
      <c r="I98" s="19"/>
      <c r="J98" s="19"/>
    </row>
    <row r="99" spans="1:10" s="2" customFormat="1" x14ac:dyDescent="0.25">
      <c r="A99" s="500" t="s">
        <v>25</v>
      </c>
      <c r="B99" s="501"/>
      <c r="C99" s="501"/>
      <c r="D99" s="501"/>
      <c r="E99" s="501"/>
      <c r="F99" s="501"/>
      <c r="G99" s="502"/>
      <c r="H99" s="19"/>
      <c r="I99" s="19"/>
      <c r="J99" s="19"/>
    </row>
    <row r="100" spans="1:10" s="2" customFormat="1" x14ac:dyDescent="0.25">
      <c r="A100" s="18" t="s">
        <v>21</v>
      </c>
      <c r="B100" s="495">
        <f>(D100*100)/150</f>
        <v>0.22</v>
      </c>
      <c r="C100" s="495"/>
      <c r="D100" s="495">
        <f>[3]TDSheet!$E$175</f>
        <v>0.33</v>
      </c>
      <c r="E100" s="495"/>
      <c r="F100" s="495">
        <f>[4]TDSheet!$E$174</f>
        <v>0.38</v>
      </c>
      <c r="G100" s="496"/>
      <c r="H100" s="19"/>
      <c r="I100" s="19"/>
      <c r="J100" s="19"/>
    </row>
    <row r="101" spans="1:10" s="2" customFormat="1" x14ac:dyDescent="0.25">
      <c r="A101" s="18" t="s">
        <v>22</v>
      </c>
      <c r="B101" s="497">
        <f t="shared" ref="B101:B104" si="7">(D101*100)/150</f>
        <v>6.6666666666666671E-3</v>
      </c>
      <c r="C101" s="497"/>
      <c r="D101" s="495">
        <f>[3]TDSheet!$F$175</f>
        <v>0.01</v>
      </c>
      <c r="E101" s="495"/>
      <c r="F101" s="497">
        <f>[4]TDSheet!$F$174</f>
        <v>1.2E-2</v>
      </c>
      <c r="G101" s="574"/>
      <c r="H101" s="19"/>
      <c r="I101" s="19"/>
      <c r="J101" s="19"/>
    </row>
    <row r="102" spans="1:10" s="2" customFormat="1" x14ac:dyDescent="0.25">
      <c r="A102" s="18" t="s">
        <v>23</v>
      </c>
      <c r="B102" s="498">
        <f t="shared" si="7"/>
        <v>13.886666666666667</v>
      </c>
      <c r="C102" s="498"/>
      <c r="D102" s="495">
        <f>[3]TDSheet!$G$175</f>
        <v>20.83</v>
      </c>
      <c r="E102" s="495"/>
      <c r="F102" s="495">
        <f>[4]TDSheet!$G$174</f>
        <v>25</v>
      </c>
      <c r="G102" s="496"/>
      <c r="H102" s="19"/>
      <c r="I102" s="19"/>
      <c r="J102" s="19"/>
    </row>
    <row r="103" spans="1:10" s="2" customFormat="1" x14ac:dyDescent="0.25">
      <c r="A103" s="18" t="s">
        <v>24</v>
      </c>
      <c r="B103" s="498">
        <f t="shared" si="7"/>
        <v>56.533333333333331</v>
      </c>
      <c r="C103" s="498"/>
      <c r="D103" s="495">
        <f>[3]TDSheet!$H$175</f>
        <v>84.8</v>
      </c>
      <c r="E103" s="495"/>
      <c r="F103" s="495">
        <f>[4]TDSheet!$H$174</f>
        <v>101.76</v>
      </c>
      <c r="G103" s="496"/>
      <c r="H103" s="19"/>
      <c r="I103" s="19"/>
      <c r="J103" s="19"/>
    </row>
    <row r="104" spans="1:10" s="2" customFormat="1" ht="15.75" thickBot="1" x14ac:dyDescent="0.3">
      <c r="A104" s="21" t="s">
        <v>26</v>
      </c>
      <c r="B104" s="481">
        <f t="shared" si="7"/>
        <v>3.0666666666666664</v>
      </c>
      <c r="C104" s="481"/>
      <c r="D104" s="516">
        <f>[3]TDSheet!$I$175</f>
        <v>4.5999999999999996</v>
      </c>
      <c r="E104" s="516"/>
      <c r="F104" s="481">
        <f>[4]TDSheet!$I$174</f>
        <v>5.5</v>
      </c>
      <c r="G104" s="482"/>
      <c r="H104" s="19"/>
      <c r="I104" s="19"/>
      <c r="J104" s="19"/>
    </row>
    <row r="105" spans="1:10" s="2" customFormat="1" x14ac:dyDescent="0.25">
      <c r="A105" s="16"/>
      <c r="B105" s="88"/>
      <c r="C105" s="88"/>
      <c r="D105" s="89"/>
      <c r="E105" s="89"/>
      <c r="F105" s="88"/>
      <c r="G105" s="90"/>
      <c r="H105" s="19"/>
      <c r="I105" s="19"/>
      <c r="J105" s="19"/>
    </row>
    <row r="106" spans="1:10" s="2" customFormat="1" x14ac:dyDescent="0.25">
      <c r="A106" s="484" t="s">
        <v>28</v>
      </c>
      <c r="B106" s="487" t="s">
        <v>35</v>
      </c>
      <c r="C106" s="487"/>
      <c r="D106" s="487"/>
      <c r="E106" s="487"/>
      <c r="F106" s="487"/>
      <c r="G106" s="488"/>
      <c r="H106" s="19"/>
      <c r="I106" s="19"/>
      <c r="J106" s="19"/>
    </row>
    <row r="107" spans="1:10" s="2" customFormat="1" x14ac:dyDescent="0.25">
      <c r="A107" s="484"/>
      <c r="B107" s="487"/>
      <c r="C107" s="487"/>
      <c r="D107" s="487"/>
      <c r="E107" s="487"/>
      <c r="F107" s="487"/>
      <c r="G107" s="488"/>
      <c r="H107" s="19"/>
      <c r="I107" s="19"/>
      <c r="J107" s="19"/>
    </row>
    <row r="108" spans="1:10" s="2" customFormat="1" x14ac:dyDescent="0.25">
      <c r="A108" s="16"/>
      <c r="B108" s="487"/>
      <c r="C108" s="487"/>
      <c r="D108" s="487"/>
      <c r="E108" s="487"/>
      <c r="F108" s="487"/>
      <c r="G108" s="488"/>
      <c r="H108" s="19"/>
      <c r="I108" s="19"/>
      <c r="J108" s="19"/>
    </row>
    <row r="109" spans="1:10" s="2" customFormat="1" x14ac:dyDescent="0.25">
      <c r="A109" s="16"/>
      <c r="B109" s="487"/>
      <c r="C109" s="487"/>
      <c r="D109" s="487"/>
      <c r="E109" s="487"/>
      <c r="F109" s="487"/>
      <c r="G109" s="488"/>
      <c r="H109" s="19"/>
      <c r="I109" s="19"/>
      <c r="J109" s="19"/>
    </row>
    <row r="110" spans="1:10" s="2" customFormat="1" x14ac:dyDescent="0.25">
      <c r="A110" s="16"/>
      <c r="B110" s="487"/>
      <c r="C110" s="487"/>
      <c r="D110" s="487"/>
      <c r="E110" s="487"/>
      <c r="F110" s="487"/>
      <c r="G110" s="488"/>
      <c r="H110" s="19"/>
      <c r="I110" s="19"/>
      <c r="J110" s="19"/>
    </row>
    <row r="111" spans="1:10" s="2" customFormat="1" x14ac:dyDescent="0.25">
      <c r="A111" s="16"/>
      <c r="B111" s="487"/>
      <c r="C111" s="487"/>
      <c r="D111" s="487"/>
      <c r="E111" s="487"/>
      <c r="F111" s="487"/>
      <c r="G111" s="488"/>
      <c r="H111" s="19"/>
      <c r="I111" s="19"/>
      <c r="J111" s="19"/>
    </row>
    <row r="112" spans="1:10" s="2" customFormat="1" ht="40.5" customHeight="1" thickBot="1" x14ac:dyDescent="0.3">
      <c r="A112" s="17"/>
      <c r="B112" s="489"/>
      <c r="C112" s="489"/>
      <c r="D112" s="489"/>
      <c r="E112" s="489"/>
      <c r="F112" s="489"/>
      <c r="G112" s="490"/>
      <c r="H112" s="19"/>
      <c r="I112" s="19"/>
      <c r="J112" s="19"/>
    </row>
    <row r="113" spans="1:10" ht="15.75" thickBot="1" x14ac:dyDescent="0.3"/>
    <row r="114" spans="1:10" ht="22.5" customHeight="1" x14ac:dyDescent="0.25">
      <c r="A114" s="39" t="s">
        <v>0</v>
      </c>
      <c r="B114" s="493" t="s">
        <v>38</v>
      </c>
      <c r="C114" s="493"/>
      <c r="D114" s="493"/>
      <c r="E114" s="493"/>
      <c r="F114" s="493"/>
      <c r="G114" s="494"/>
    </row>
    <row r="115" spans="1:10" s="1" customFormat="1" ht="30.75" customHeight="1" x14ac:dyDescent="0.25">
      <c r="A115" s="41" t="s">
        <v>2</v>
      </c>
      <c r="B115" s="527" t="s">
        <v>1011</v>
      </c>
      <c r="C115" s="527"/>
      <c r="D115" s="527"/>
      <c r="E115" s="527"/>
      <c r="F115" s="527"/>
      <c r="G115" s="528"/>
      <c r="H115" s="42"/>
      <c r="I115" s="42"/>
      <c r="J115" s="42"/>
    </row>
    <row r="116" spans="1:10" x14ac:dyDescent="0.25">
      <c r="A116" s="44" t="s">
        <v>4</v>
      </c>
      <c r="B116" s="491">
        <v>376</v>
      </c>
      <c r="C116" s="491"/>
      <c r="D116" s="491"/>
      <c r="E116" s="491"/>
      <c r="F116" s="491"/>
      <c r="G116" s="492"/>
    </row>
    <row r="117" spans="1:10" s="1" customFormat="1" ht="39" customHeight="1" x14ac:dyDescent="0.25">
      <c r="A117" s="45" t="s">
        <v>5</v>
      </c>
      <c r="B117" s="509" t="s">
        <v>6</v>
      </c>
      <c r="C117" s="509"/>
      <c r="D117" s="509"/>
      <c r="E117" s="509"/>
      <c r="F117" s="509"/>
      <c r="G117" s="510"/>
      <c r="H117" s="42"/>
      <c r="I117" s="42"/>
      <c r="J117" s="42"/>
    </row>
    <row r="118" spans="1:10" x14ac:dyDescent="0.25">
      <c r="A118" s="531" t="s">
        <v>7</v>
      </c>
      <c r="B118" s="514" t="s">
        <v>9</v>
      </c>
      <c r="C118" s="514"/>
      <c r="D118" s="514"/>
      <c r="E118" s="514"/>
      <c r="F118" s="514"/>
      <c r="G118" s="515"/>
    </row>
    <row r="119" spans="1:10" x14ac:dyDescent="0.25">
      <c r="A119" s="532"/>
      <c r="B119" s="514" t="s">
        <v>10</v>
      </c>
      <c r="C119" s="514"/>
      <c r="D119" s="514"/>
      <c r="E119" s="514"/>
      <c r="F119" s="514"/>
      <c r="G119" s="515"/>
    </row>
    <row r="120" spans="1:10" s="1" customFormat="1" ht="34.5" customHeight="1" x14ac:dyDescent="0.25">
      <c r="A120" s="533"/>
      <c r="B120" s="269" t="s">
        <v>8</v>
      </c>
      <c r="C120" s="269" t="s">
        <v>11</v>
      </c>
      <c r="D120" s="269" t="s">
        <v>8</v>
      </c>
      <c r="E120" s="269" t="s">
        <v>11</v>
      </c>
      <c r="F120" s="269" t="s">
        <v>8</v>
      </c>
      <c r="G120" s="46" t="s">
        <v>11</v>
      </c>
      <c r="H120" s="42"/>
      <c r="I120" s="42"/>
      <c r="J120" s="42">
        <v>150</v>
      </c>
    </row>
    <row r="121" spans="1:10" x14ac:dyDescent="0.25">
      <c r="A121" s="18" t="s">
        <v>39</v>
      </c>
      <c r="B121" s="249">
        <f>(D121*C125)/E125</f>
        <v>10</v>
      </c>
      <c r="C121" s="249">
        <f>(E121*C125)/E125</f>
        <v>25</v>
      </c>
      <c r="D121" s="267">
        <v>15</v>
      </c>
      <c r="E121" s="267">
        <v>37.5</v>
      </c>
      <c r="F121" s="267">
        <v>18</v>
      </c>
      <c r="G121" s="283">
        <v>45</v>
      </c>
      <c r="J121" s="19">
        <v>180</v>
      </c>
    </row>
    <row r="122" spans="1:10" x14ac:dyDescent="0.25">
      <c r="A122" s="18" t="s">
        <v>13</v>
      </c>
      <c r="B122" s="249">
        <f>(D122*C125)/E125</f>
        <v>5.5333333333333341</v>
      </c>
      <c r="C122" s="249">
        <f>(E122*100)/150</f>
        <v>5.5333333333333341</v>
      </c>
      <c r="D122" s="267">
        <v>8.3000000000000007</v>
      </c>
      <c r="E122" s="267">
        <v>8.3000000000000007</v>
      </c>
      <c r="F122" s="267">
        <v>10</v>
      </c>
      <c r="G122" s="283">
        <v>10</v>
      </c>
    </row>
    <row r="123" spans="1:10" x14ac:dyDescent="0.25">
      <c r="A123" s="18" t="s">
        <v>15</v>
      </c>
      <c r="B123" s="249">
        <f>(D123*C125)/E125</f>
        <v>101.33333333333333</v>
      </c>
      <c r="C123" s="249">
        <f t="shared" ref="C123" si="8">(E123*100)/150</f>
        <v>101.33333333333333</v>
      </c>
      <c r="D123" s="267">
        <v>152</v>
      </c>
      <c r="E123" s="267">
        <v>152</v>
      </c>
      <c r="F123" s="267">
        <v>183</v>
      </c>
      <c r="G123" s="283">
        <v>183</v>
      </c>
    </row>
    <row r="124" spans="1:10" x14ac:dyDescent="0.25">
      <c r="A124" s="295"/>
      <c r="B124" s="249"/>
      <c r="C124" s="249"/>
      <c r="D124" s="125"/>
      <c r="E124" s="125"/>
      <c r="F124" s="125"/>
      <c r="G124" s="296"/>
      <c r="J124" s="19">
        <v>2</v>
      </c>
    </row>
    <row r="125" spans="1:10" s="2" customFormat="1" ht="15.75" thickBot="1" x14ac:dyDescent="0.3">
      <c r="A125" s="50" t="s">
        <v>16</v>
      </c>
      <c r="B125" s="291">
        <v>0</v>
      </c>
      <c r="C125" s="292">
        <v>100</v>
      </c>
      <c r="D125" s="292">
        <v>0</v>
      </c>
      <c r="E125" s="292">
        <v>150</v>
      </c>
      <c r="F125" s="292">
        <v>0</v>
      </c>
      <c r="G125" s="293">
        <v>180</v>
      </c>
      <c r="H125" s="19"/>
      <c r="I125" s="19"/>
      <c r="J125" s="19"/>
    </row>
    <row r="126" spans="1:10" s="15" customFormat="1" ht="12.75" thickBot="1" x14ac:dyDescent="0.25">
      <c r="A126" s="504" t="s">
        <v>37</v>
      </c>
      <c r="B126" s="505"/>
      <c r="C126" s="505"/>
      <c r="D126" s="505"/>
      <c r="E126" s="505"/>
      <c r="F126" s="505"/>
      <c r="G126" s="506"/>
      <c r="H126" s="85"/>
      <c r="I126" s="85"/>
      <c r="J126" s="85"/>
    </row>
    <row r="127" spans="1:10" s="2" customFormat="1" x14ac:dyDescent="0.25">
      <c r="A127" s="519" t="s">
        <v>20</v>
      </c>
      <c r="B127" s="520"/>
      <c r="C127" s="520"/>
      <c r="D127" s="520"/>
      <c r="E127" s="520"/>
      <c r="F127" s="520"/>
      <c r="G127" s="521"/>
      <c r="H127" s="19"/>
      <c r="I127" s="19"/>
      <c r="J127" s="19"/>
    </row>
    <row r="128" spans="1:10" s="2" customFormat="1" x14ac:dyDescent="0.25">
      <c r="A128" s="87" t="s">
        <v>27</v>
      </c>
      <c r="B128" s="525">
        <v>100</v>
      </c>
      <c r="C128" s="525"/>
      <c r="D128" s="525">
        <v>150</v>
      </c>
      <c r="E128" s="525"/>
      <c r="F128" s="525">
        <v>180</v>
      </c>
      <c r="G128" s="526"/>
      <c r="H128" s="19"/>
      <c r="I128" s="19"/>
      <c r="J128" s="19"/>
    </row>
    <row r="129" spans="1:10" s="2" customFormat="1" x14ac:dyDescent="0.25">
      <c r="A129" s="500" t="s">
        <v>25</v>
      </c>
      <c r="B129" s="501"/>
      <c r="C129" s="501"/>
      <c r="D129" s="501"/>
      <c r="E129" s="501"/>
      <c r="F129" s="501"/>
      <c r="G129" s="502"/>
      <c r="H129" s="19"/>
      <c r="I129" s="19"/>
      <c r="J129" s="19"/>
    </row>
    <row r="130" spans="1:10" s="2" customFormat="1" x14ac:dyDescent="0.25">
      <c r="A130" s="18" t="s">
        <v>21</v>
      </c>
      <c r="B130" s="495">
        <f>(D130*100)/150</f>
        <v>0.33333333333333331</v>
      </c>
      <c r="C130" s="495"/>
      <c r="D130" s="498">
        <f>[3]TDSheet!$E$325</f>
        <v>0.5</v>
      </c>
      <c r="E130" s="498"/>
      <c r="F130" s="498">
        <f>[4]TDSheet!$E$324</f>
        <v>0.74</v>
      </c>
      <c r="G130" s="499"/>
      <c r="H130" s="19"/>
      <c r="I130" s="19"/>
      <c r="J130" s="19"/>
    </row>
    <row r="131" spans="1:10" s="2" customFormat="1" x14ac:dyDescent="0.25">
      <c r="A131" s="18" t="s">
        <v>22</v>
      </c>
      <c r="B131" s="497">
        <f t="shared" ref="B131:B134" si="9">(D131*100)/150</f>
        <v>6.6666666666666666E-2</v>
      </c>
      <c r="C131" s="497"/>
      <c r="D131" s="498">
        <f>[3]TDSheet!$F$325</f>
        <v>0.1</v>
      </c>
      <c r="E131" s="498"/>
      <c r="F131" s="498">
        <f>[4]TDSheet!$F$324</f>
        <v>0.2</v>
      </c>
      <c r="G131" s="499"/>
      <c r="H131" s="19"/>
      <c r="I131" s="19"/>
      <c r="J131" s="19"/>
    </row>
    <row r="132" spans="1:10" s="2" customFormat="1" x14ac:dyDescent="0.25">
      <c r="A132" s="18" t="s">
        <v>23</v>
      </c>
      <c r="B132" s="498">
        <f t="shared" si="9"/>
        <v>13.266666666666666</v>
      </c>
      <c r="C132" s="498"/>
      <c r="D132" s="498">
        <f>[3]TDSheet!$G$325</f>
        <v>19.899999999999999</v>
      </c>
      <c r="E132" s="498"/>
      <c r="F132" s="498">
        <f>[4]TDSheet!$G$324</f>
        <v>25.1</v>
      </c>
      <c r="G132" s="499"/>
      <c r="H132" s="19"/>
      <c r="I132" s="19"/>
      <c r="J132" s="19"/>
    </row>
    <row r="133" spans="1:10" s="2" customFormat="1" x14ac:dyDescent="0.25">
      <c r="A133" s="18" t="s">
        <v>24</v>
      </c>
      <c r="B133" s="498">
        <f t="shared" si="9"/>
        <v>56.133333333333333</v>
      </c>
      <c r="C133" s="498"/>
      <c r="D133" s="498">
        <f>[3]TDSheet!$H$325</f>
        <v>84.2</v>
      </c>
      <c r="E133" s="498"/>
      <c r="F133" s="498">
        <f>[4]TDSheet!$H$324</f>
        <v>106.5</v>
      </c>
      <c r="G133" s="499"/>
      <c r="H133" s="19"/>
      <c r="I133" s="19"/>
      <c r="J133" s="19"/>
    </row>
    <row r="134" spans="1:10" s="2" customFormat="1" ht="15.75" thickBot="1" x14ac:dyDescent="0.3">
      <c r="A134" s="21" t="s">
        <v>26</v>
      </c>
      <c r="B134" s="481">
        <f t="shared" si="9"/>
        <v>3.6666666666666665</v>
      </c>
      <c r="C134" s="481"/>
      <c r="D134" s="516">
        <f>[3]TDSheet!$I$325</f>
        <v>5.5</v>
      </c>
      <c r="E134" s="516"/>
      <c r="F134" s="481">
        <f>[4]TDSheet!$I$324</f>
        <v>6.6</v>
      </c>
      <c r="G134" s="482"/>
      <c r="H134" s="19"/>
      <c r="I134" s="19"/>
      <c r="J134" s="19"/>
    </row>
    <row r="135" spans="1:10" s="2" customFormat="1" x14ac:dyDescent="0.25">
      <c r="A135" s="16"/>
      <c r="B135" s="88"/>
      <c r="C135" s="88"/>
      <c r="D135" s="89"/>
      <c r="E135" s="89"/>
      <c r="F135" s="88"/>
      <c r="G135" s="90"/>
      <c r="H135" s="19"/>
      <c r="I135" s="19"/>
      <c r="J135" s="19"/>
    </row>
    <row r="136" spans="1:10" s="2" customFormat="1" x14ac:dyDescent="0.25">
      <c r="A136" s="484" t="s">
        <v>28</v>
      </c>
      <c r="B136" s="487" t="s">
        <v>40</v>
      </c>
      <c r="C136" s="487"/>
      <c r="D136" s="487"/>
      <c r="E136" s="487"/>
      <c r="F136" s="487"/>
      <c r="G136" s="488"/>
      <c r="H136" s="19"/>
      <c r="I136" s="19"/>
      <c r="J136" s="19"/>
    </row>
    <row r="137" spans="1:10" s="2" customFormat="1" x14ac:dyDescent="0.25">
      <c r="A137" s="484"/>
      <c r="B137" s="487"/>
      <c r="C137" s="487"/>
      <c r="D137" s="487"/>
      <c r="E137" s="487"/>
      <c r="F137" s="487"/>
      <c r="G137" s="488"/>
      <c r="H137" s="19"/>
      <c r="I137" s="19"/>
      <c r="J137" s="19"/>
    </row>
    <row r="138" spans="1:10" s="2" customFormat="1" x14ac:dyDescent="0.25">
      <c r="A138" s="16"/>
      <c r="B138" s="487"/>
      <c r="C138" s="487"/>
      <c r="D138" s="487"/>
      <c r="E138" s="487"/>
      <c r="F138" s="487"/>
      <c r="G138" s="488"/>
      <c r="H138" s="19"/>
      <c r="I138" s="19"/>
      <c r="J138" s="19"/>
    </row>
    <row r="139" spans="1:10" s="2" customFormat="1" x14ac:dyDescent="0.25">
      <c r="A139" s="16"/>
      <c r="B139" s="487"/>
      <c r="C139" s="487"/>
      <c r="D139" s="487"/>
      <c r="E139" s="487"/>
      <c r="F139" s="487"/>
      <c r="G139" s="488"/>
      <c r="H139" s="19"/>
      <c r="I139" s="19"/>
      <c r="J139" s="19"/>
    </row>
    <row r="140" spans="1:10" s="2" customFormat="1" x14ac:dyDescent="0.25">
      <c r="A140" s="16"/>
      <c r="B140" s="487"/>
      <c r="C140" s="487"/>
      <c r="D140" s="487"/>
      <c r="E140" s="487"/>
      <c r="F140" s="487"/>
      <c r="G140" s="488"/>
      <c r="H140" s="19"/>
      <c r="I140" s="19"/>
      <c r="J140" s="19"/>
    </row>
    <row r="141" spans="1:10" s="2" customFormat="1" x14ac:dyDescent="0.25">
      <c r="A141" s="16"/>
      <c r="B141" s="487"/>
      <c r="C141" s="487"/>
      <c r="D141" s="487"/>
      <c r="E141" s="487"/>
      <c r="F141" s="487"/>
      <c r="G141" s="488"/>
      <c r="H141" s="19"/>
      <c r="I141" s="19"/>
      <c r="J141" s="19"/>
    </row>
    <row r="142" spans="1:10" s="2" customFormat="1" ht="30.75" customHeight="1" thickBot="1" x14ac:dyDescent="0.3">
      <c r="A142" s="17"/>
      <c r="B142" s="489"/>
      <c r="C142" s="489"/>
      <c r="D142" s="489"/>
      <c r="E142" s="489"/>
      <c r="F142" s="489"/>
      <c r="G142" s="490"/>
      <c r="H142" s="19"/>
      <c r="I142" s="19"/>
      <c r="J142" s="19"/>
    </row>
    <row r="143" spans="1:10" ht="15.75" thickBot="1" x14ac:dyDescent="0.3"/>
    <row r="144" spans="1:10" ht="22.5" customHeight="1" x14ac:dyDescent="0.25">
      <c r="A144" s="39" t="s">
        <v>0</v>
      </c>
      <c r="B144" s="493" t="s">
        <v>41</v>
      </c>
      <c r="C144" s="493"/>
      <c r="D144" s="493"/>
      <c r="E144" s="493"/>
      <c r="F144" s="493"/>
      <c r="G144" s="494"/>
    </row>
    <row r="145" spans="1:10" s="1" customFormat="1" ht="30.75" customHeight="1" x14ac:dyDescent="0.25">
      <c r="A145" s="41" t="s">
        <v>2</v>
      </c>
      <c r="B145" s="527" t="s">
        <v>42</v>
      </c>
      <c r="C145" s="527"/>
      <c r="D145" s="527"/>
      <c r="E145" s="527"/>
      <c r="F145" s="527"/>
      <c r="G145" s="528"/>
      <c r="H145" s="42"/>
      <c r="I145" s="42"/>
      <c r="J145" s="42"/>
    </row>
    <row r="146" spans="1:10" x14ac:dyDescent="0.25">
      <c r="A146" s="44" t="s">
        <v>4</v>
      </c>
      <c r="B146" s="491">
        <v>372</v>
      </c>
      <c r="C146" s="491"/>
      <c r="D146" s="491"/>
      <c r="E146" s="491"/>
      <c r="F146" s="491"/>
      <c r="G146" s="492"/>
    </row>
    <row r="147" spans="1:10" s="1" customFormat="1" ht="39" customHeight="1" x14ac:dyDescent="0.25">
      <c r="A147" s="45" t="s">
        <v>5</v>
      </c>
      <c r="B147" s="509" t="s">
        <v>6</v>
      </c>
      <c r="C147" s="509"/>
      <c r="D147" s="509"/>
      <c r="E147" s="509"/>
      <c r="F147" s="509"/>
      <c r="G147" s="510"/>
      <c r="H147" s="42"/>
      <c r="I147" s="42"/>
      <c r="J147" s="42"/>
    </row>
    <row r="148" spans="1:10" x14ac:dyDescent="0.25">
      <c r="A148" s="531" t="s">
        <v>7</v>
      </c>
      <c r="B148" s="514" t="s">
        <v>9</v>
      </c>
      <c r="C148" s="514"/>
      <c r="D148" s="514"/>
      <c r="E148" s="514"/>
      <c r="F148" s="514"/>
      <c r="G148" s="515"/>
    </row>
    <row r="149" spans="1:10" x14ac:dyDescent="0.25">
      <c r="A149" s="532"/>
      <c r="B149" s="514" t="s">
        <v>10</v>
      </c>
      <c r="C149" s="514"/>
      <c r="D149" s="514"/>
      <c r="E149" s="514"/>
      <c r="F149" s="514"/>
      <c r="G149" s="515"/>
    </row>
    <row r="150" spans="1:10" s="1" customFormat="1" ht="34.5" customHeight="1" x14ac:dyDescent="0.25">
      <c r="A150" s="533"/>
      <c r="B150" s="269" t="s">
        <v>8</v>
      </c>
      <c r="C150" s="269" t="s">
        <v>11</v>
      </c>
      <c r="D150" s="269" t="s">
        <v>8</v>
      </c>
      <c r="E150" s="269" t="s">
        <v>11</v>
      </c>
      <c r="F150" s="269" t="s">
        <v>8</v>
      </c>
      <c r="G150" s="46" t="s">
        <v>11</v>
      </c>
      <c r="H150" s="42"/>
      <c r="I150" s="42"/>
      <c r="J150" s="42">
        <v>150</v>
      </c>
    </row>
    <row r="151" spans="1:10" x14ac:dyDescent="0.25">
      <c r="A151" s="18" t="s">
        <v>43</v>
      </c>
      <c r="B151" s="249">
        <f>(D151*C154)/E154</f>
        <v>22.666666666666668</v>
      </c>
      <c r="C151" s="249">
        <f>(E151*C154)/E154</f>
        <v>20</v>
      </c>
      <c r="D151" s="267">
        <v>34</v>
      </c>
      <c r="E151" s="267">
        <v>30</v>
      </c>
      <c r="F151" s="267">
        <v>40.799999999999997</v>
      </c>
      <c r="G151" s="283">
        <v>36</v>
      </c>
      <c r="J151" s="19">
        <v>180</v>
      </c>
    </row>
    <row r="152" spans="1:10" x14ac:dyDescent="0.25">
      <c r="A152" s="18" t="s">
        <v>13</v>
      </c>
      <c r="B152" s="249">
        <f>(D152*C154)/E154</f>
        <v>10</v>
      </c>
      <c r="C152" s="249">
        <f>(E152*100)/150</f>
        <v>10</v>
      </c>
      <c r="D152" s="267">
        <v>15</v>
      </c>
      <c r="E152" s="267">
        <v>15</v>
      </c>
      <c r="F152" s="267">
        <v>18</v>
      </c>
      <c r="G152" s="283">
        <v>18</v>
      </c>
    </row>
    <row r="153" spans="1:10" x14ac:dyDescent="0.25">
      <c r="A153" s="18" t="s">
        <v>15</v>
      </c>
      <c r="B153" s="249">
        <f>(D153*C154)/E154</f>
        <v>86.666666666666671</v>
      </c>
      <c r="C153" s="249">
        <f t="shared" ref="C153" si="10">(E153*100)/150</f>
        <v>86.666666666666671</v>
      </c>
      <c r="D153" s="267">
        <v>130</v>
      </c>
      <c r="E153" s="267">
        <v>130</v>
      </c>
      <c r="F153" s="267">
        <v>155</v>
      </c>
      <c r="G153" s="283">
        <v>155</v>
      </c>
    </row>
    <row r="154" spans="1:10" s="2" customFormat="1" ht="15.75" thickBot="1" x14ac:dyDescent="0.3">
      <c r="A154" s="50" t="s">
        <v>16</v>
      </c>
      <c r="B154" s="291">
        <v>0</v>
      </c>
      <c r="C154" s="292">
        <v>100</v>
      </c>
      <c r="D154" s="292">
        <v>0</v>
      </c>
      <c r="E154" s="292">
        <v>150</v>
      </c>
      <c r="F154" s="292">
        <v>0</v>
      </c>
      <c r="G154" s="293">
        <v>180</v>
      </c>
      <c r="H154" s="19"/>
      <c r="I154" s="19"/>
      <c r="J154" s="19"/>
    </row>
    <row r="155" spans="1:10" s="15" customFormat="1" ht="12.75" thickBot="1" x14ac:dyDescent="0.25">
      <c r="A155" s="504"/>
      <c r="B155" s="505"/>
      <c r="C155" s="505"/>
      <c r="D155" s="505"/>
      <c r="E155" s="505"/>
      <c r="F155" s="505"/>
      <c r="G155" s="506"/>
      <c r="H155" s="85"/>
      <c r="I155" s="85"/>
      <c r="J155" s="85"/>
    </row>
    <row r="156" spans="1:10" s="2" customFormat="1" x14ac:dyDescent="0.25">
      <c r="A156" s="519" t="s">
        <v>20</v>
      </c>
      <c r="B156" s="520"/>
      <c r="C156" s="520"/>
      <c r="D156" s="520"/>
      <c r="E156" s="520"/>
      <c r="F156" s="520"/>
      <c r="G156" s="521"/>
      <c r="H156" s="19"/>
      <c r="I156" s="19"/>
      <c r="J156" s="19"/>
    </row>
    <row r="157" spans="1:10" s="2" customFormat="1" x14ac:dyDescent="0.25">
      <c r="A157" s="87" t="s">
        <v>27</v>
      </c>
      <c r="B157" s="525">
        <v>100</v>
      </c>
      <c r="C157" s="525"/>
      <c r="D157" s="525">
        <v>150</v>
      </c>
      <c r="E157" s="525"/>
      <c r="F157" s="525">
        <v>180</v>
      </c>
      <c r="G157" s="526"/>
      <c r="H157" s="19"/>
      <c r="I157" s="19"/>
      <c r="J157" s="19"/>
    </row>
    <row r="158" spans="1:10" s="2" customFormat="1" x14ac:dyDescent="0.25">
      <c r="A158" s="500" t="s">
        <v>25</v>
      </c>
      <c r="B158" s="501"/>
      <c r="C158" s="501"/>
      <c r="D158" s="501"/>
      <c r="E158" s="501"/>
      <c r="F158" s="501"/>
      <c r="G158" s="502"/>
      <c r="H158" s="19"/>
      <c r="I158" s="19"/>
      <c r="J158" s="19"/>
    </row>
    <row r="159" spans="1:10" s="2" customFormat="1" x14ac:dyDescent="0.25">
      <c r="A159" s="18" t="s">
        <v>21</v>
      </c>
      <c r="B159" s="497">
        <f>(D159*100)/150</f>
        <v>6.6666666666666666E-2</v>
      </c>
      <c r="C159" s="497"/>
      <c r="D159" s="498">
        <f>[3]TDSheet!$E$97</f>
        <v>0.1</v>
      </c>
      <c r="E159" s="498"/>
      <c r="F159" s="495">
        <f>[4]TDSheet!$E$97</f>
        <v>0.13</v>
      </c>
      <c r="G159" s="496"/>
      <c r="H159" s="19"/>
      <c r="I159" s="19"/>
      <c r="J159" s="19"/>
    </row>
    <row r="160" spans="1:10" s="2" customFormat="1" x14ac:dyDescent="0.25">
      <c r="A160" s="18" t="s">
        <v>22</v>
      </c>
      <c r="B160" s="497">
        <f t="shared" ref="B160:B163" si="11">(D160*100)/150</f>
        <v>6.6666666666666666E-2</v>
      </c>
      <c r="C160" s="497"/>
      <c r="D160" s="498">
        <f>[3]TDSheet!$F$97</f>
        <v>0.1</v>
      </c>
      <c r="E160" s="498"/>
      <c r="F160" s="495">
        <f>[4]TDSheet!$F$97</f>
        <v>0.12155000000000001</v>
      </c>
      <c r="G160" s="496"/>
      <c r="H160" s="19"/>
      <c r="I160" s="19"/>
      <c r="J160" s="19"/>
    </row>
    <row r="161" spans="1:10" s="2" customFormat="1" x14ac:dyDescent="0.25">
      <c r="A161" s="18" t="s">
        <v>23</v>
      </c>
      <c r="B161" s="498">
        <f t="shared" si="11"/>
        <v>7.9333333333333336</v>
      </c>
      <c r="C161" s="498"/>
      <c r="D161" s="498">
        <f>[3]TDSheet!$G$97</f>
        <v>11.9</v>
      </c>
      <c r="E161" s="498"/>
      <c r="F161" s="495">
        <f>[4]TDSheet!$G$97</f>
        <v>14.219900000000001</v>
      </c>
      <c r="G161" s="496"/>
      <c r="H161" s="19"/>
      <c r="I161" s="19"/>
      <c r="J161" s="19"/>
    </row>
    <row r="162" spans="1:10" s="2" customFormat="1" x14ac:dyDescent="0.25">
      <c r="A162" s="18" t="s">
        <v>24</v>
      </c>
      <c r="B162" s="498">
        <f t="shared" si="11"/>
        <v>33.333333333333336</v>
      </c>
      <c r="C162" s="498"/>
      <c r="D162" s="498">
        <f>[3]TDSheet!$H$97</f>
        <v>50</v>
      </c>
      <c r="E162" s="498"/>
      <c r="F162" s="495">
        <f>[4]TDSheet!$H$97</f>
        <v>60.23</v>
      </c>
      <c r="G162" s="496"/>
      <c r="H162" s="19"/>
      <c r="I162" s="19"/>
      <c r="J162" s="19"/>
    </row>
    <row r="163" spans="1:10" s="2" customFormat="1" ht="15.75" thickBot="1" x14ac:dyDescent="0.3">
      <c r="A163" s="21" t="s">
        <v>26</v>
      </c>
      <c r="B163" s="481">
        <f t="shared" si="11"/>
        <v>0.8666666666666667</v>
      </c>
      <c r="C163" s="481"/>
      <c r="D163" s="516">
        <f>[3]TDSheet!$I$97</f>
        <v>1.3</v>
      </c>
      <c r="E163" s="516"/>
      <c r="F163" s="481">
        <f>[4]TDSheet!$I$97</f>
        <v>1.5</v>
      </c>
      <c r="G163" s="482"/>
      <c r="H163" s="19"/>
      <c r="I163" s="19"/>
      <c r="J163" s="19"/>
    </row>
    <row r="164" spans="1:10" s="2" customFormat="1" x14ac:dyDescent="0.25">
      <c r="A164" s="16"/>
      <c r="B164" s="88"/>
      <c r="C164" s="88"/>
      <c r="D164" s="89"/>
      <c r="E164" s="89"/>
      <c r="F164" s="88"/>
      <c r="G164" s="90"/>
      <c r="H164" s="19"/>
      <c r="I164" s="19"/>
      <c r="J164" s="19"/>
    </row>
    <row r="165" spans="1:10" s="2" customFormat="1" x14ac:dyDescent="0.25">
      <c r="A165" s="484" t="s">
        <v>28</v>
      </c>
      <c r="B165" s="487" t="s">
        <v>44</v>
      </c>
      <c r="C165" s="487"/>
      <c r="D165" s="487"/>
      <c r="E165" s="487"/>
      <c r="F165" s="487"/>
      <c r="G165" s="488"/>
      <c r="H165" s="19"/>
      <c r="I165" s="19"/>
      <c r="J165" s="19"/>
    </row>
    <row r="166" spans="1:10" s="2" customFormat="1" x14ac:dyDescent="0.25">
      <c r="A166" s="484"/>
      <c r="B166" s="487"/>
      <c r="C166" s="487"/>
      <c r="D166" s="487"/>
      <c r="E166" s="487"/>
      <c r="F166" s="487"/>
      <c r="G166" s="488"/>
      <c r="H166" s="19"/>
      <c r="I166" s="19"/>
      <c r="J166" s="19"/>
    </row>
    <row r="167" spans="1:10" s="2" customFormat="1" x14ac:dyDescent="0.25">
      <c r="A167" s="16"/>
      <c r="B167" s="487"/>
      <c r="C167" s="487"/>
      <c r="D167" s="487"/>
      <c r="E167" s="487"/>
      <c r="F167" s="487"/>
      <c r="G167" s="488"/>
      <c r="H167" s="19"/>
      <c r="I167" s="19"/>
      <c r="J167" s="19"/>
    </row>
    <row r="168" spans="1:10" s="2" customFormat="1" x14ac:dyDescent="0.25">
      <c r="A168" s="16"/>
      <c r="B168" s="487"/>
      <c r="C168" s="487"/>
      <c r="D168" s="487"/>
      <c r="E168" s="487"/>
      <c r="F168" s="487"/>
      <c r="G168" s="488"/>
      <c r="H168" s="19"/>
      <c r="I168" s="19"/>
      <c r="J168" s="19"/>
    </row>
    <row r="169" spans="1:10" s="2" customFormat="1" x14ac:dyDescent="0.25">
      <c r="A169" s="16"/>
      <c r="B169" s="487"/>
      <c r="C169" s="487"/>
      <c r="D169" s="487"/>
      <c r="E169" s="487"/>
      <c r="F169" s="487"/>
      <c r="G169" s="488"/>
      <c r="H169" s="19"/>
      <c r="I169" s="19"/>
      <c r="J169" s="19"/>
    </row>
    <row r="170" spans="1:10" s="2" customFormat="1" x14ac:dyDescent="0.25">
      <c r="A170" s="16"/>
      <c r="B170" s="487"/>
      <c r="C170" s="487"/>
      <c r="D170" s="487"/>
      <c r="E170" s="487"/>
      <c r="F170" s="487"/>
      <c r="G170" s="488"/>
      <c r="H170" s="19"/>
      <c r="I170" s="19"/>
      <c r="J170" s="19"/>
    </row>
    <row r="171" spans="1:10" s="2" customFormat="1" ht="11.25" customHeight="1" thickBot="1" x14ac:dyDescent="0.3">
      <c r="A171" s="17"/>
      <c r="B171" s="489"/>
      <c r="C171" s="489"/>
      <c r="D171" s="489"/>
      <c r="E171" s="489"/>
      <c r="F171" s="489"/>
      <c r="G171" s="490"/>
      <c r="H171" s="19"/>
      <c r="I171" s="19"/>
      <c r="J171" s="19"/>
    </row>
    <row r="172" spans="1:10" ht="15.75" thickBot="1" x14ac:dyDescent="0.3"/>
    <row r="173" spans="1:10" ht="20.25" customHeight="1" x14ac:dyDescent="0.25">
      <c r="A173" s="39" t="s">
        <v>0</v>
      </c>
      <c r="B173" s="493" t="s">
        <v>45</v>
      </c>
      <c r="C173" s="493"/>
      <c r="D173" s="493"/>
      <c r="E173" s="493"/>
      <c r="F173" s="493"/>
      <c r="G173" s="494"/>
    </row>
    <row r="174" spans="1:10" s="1" customFormat="1" ht="30.75" customHeight="1" x14ac:dyDescent="0.25">
      <c r="A174" s="41" t="s">
        <v>2</v>
      </c>
      <c r="B174" s="527" t="s">
        <v>1012</v>
      </c>
      <c r="C174" s="527"/>
      <c r="D174" s="527"/>
      <c r="E174" s="527"/>
      <c r="F174" s="527"/>
      <c r="G174" s="528"/>
      <c r="H174" s="42"/>
      <c r="I174" s="42"/>
      <c r="J174" s="42"/>
    </row>
    <row r="175" spans="1:10" x14ac:dyDescent="0.25">
      <c r="A175" s="44" t="s">
        <v>4</v>
      </c>
      <c r="B175" s="491">
        <v>372</v>
      </c>
      <c r="C175" s="491"/>
      <c r="D175" s="491"/>
      <c r="E175" s="491"/>
      <c r="F175" s="491"/>
      <c r="G175" s="492"/>
    </row>
    <row r="176" spans="1:10" s="1" customFormat="1" ht="39" customHeight="1" x14ac:dyDescent="0.25">
      <c r="A176" s="45" t="s">
        <v>5</v>
      </c>
      <c r="B176" s="509" t="s">
        <v>6</v>
      </c>
      <c r="C176" s="509"/>
      <c r="D176" s="509"/>
      <c r="E176" s="509"/>
      <c r="F176" s="509"/>
      <c r="G176" s="510"/>
      <c r="H176" s="42"/>
      <c r="I176" s="42"/>
      <c r="J176" s="42"/>
    </row>
    <row r="177" spans="1:10" x14ac:dyDescent="0.25">
      <c r="A177" s="531" t="s">
        <v>7</v>
      </c>
      <c r="B177" s="514" t="s">
        <v>9</v>
      </c>
      <c r="C177" s="514"/>
      <c r="D177" s="514"/>
      <c r="E177" s="514"/>
      <c r="F177" s="514"/>
      <c r="G177" s="515"/>
    </row>
    <row r="178" spans="1:10" x14ac:dyDescent="0.25">
      <c r="A178" s="532"/>
      <c r="B178" s="514" t="s">
        <v>10</v>
      </c>
      <c r="C178" s="514"/>
      <c r="D178" s="514"/>
      <c r="E178" s="514"/>
      <c r="F178" s="514"/>
      <c r="G178" s="515"/>
    </row>
    <row r="179" spans="1:10" s="1" customFormat="1" ht="34.5" customHeight="1" x14ac:dyDescent="0.25">
      <c r="A179" s="533"/>
      <c r="B179" s="269" t="s">
        <v>8</v>
      </c>
      <c r="C179" s="269" t="s">
        <v>11</v>
      </c>
      <c r="D179" s="269" t="s">
        <v>8</v>
      </c>
      <c r="E179" s="269" t="s">
        <v>11</v>
      </c>
      <c r="F179" s="269" t="s">
        <v>8</v>
      </c>
      <c r="G179" s="46" t="s">
        <v>11</v>
      </c>
      <c r="H179" s="42"/>
      <c r="I179" s="42"/>
      <c r="J179" s="42">
        <v>150</v>
      </c>
    </row>
    <row r="180" spans="1:10" x14ac:dyDescent="0.25">
      <c r="A180" s="18" t="s">
        <v>47</v>
      </c>
      <c r="B180" s="249">
        <f>(D180*C184)/E184</f>
        <v>22.199999999999996</v>
      </c>
      <c r="C180" s="249">
        <f>(E180*C184)/E184</f>
        <v>20</v>
      </c>
      <c r="D180" s="267">
        <v>33.299999999999997</v>
      </c>
      <c r="E180" s="267">
        <v>30</v>
      </c>
      <c r="F180" s="267">
        <v>40.799999999999997</v>
      </c>
      <c r="G180" s="283">
        <v>36</v>
      </c>
      <c r="J180" s="19">
        <v>180</v>
      </c>
    </row>
    <row r="181" spans="1:10" x14ac:dyDescent="0.25">
      <c r="A181" s="18" t="s">
        <v>13</v>
      </c>
      <c r="B181" s="249">
        <f>(D181*C184)/E184</f>
        <v>10</v>
      </c>
      <c r="C181" s="249">
        <f>(E181*100)/150</f>
        <v>10</v>
      </c>
      <c r="D181" s="267">
        <v>15</v>
      </c>
      <c r="E181" s="267">
        <v>15</v>
      </c>
      <c r="F181" s="267">
        <v>18</v>
      </c>
      <c r="G181" s="283">
        <v>18</v>
      </c>
    </row>
    <row r="182" spans="1:10" x14ac:dyDescent="0.25">
      <c r="A182" s="18" t="s">
        <v>15</v>
      </c>
      <c r="B182" s="249">
        <f>(D182*C184)/E184</f>
        <v>86.666666666666671</v>
      </c>
      <c r="C182" s="249">
        <f t="shared" ref="C182" si="12">(E182*100)/150</f>
        <v>86.666666666666671</v>
      </c>
      <c r="D182" s="267">
        <v>130</v>
      </c>
      <c r="E182" s="267">
        <v>130</v>
      </c>
      <c r="F182" s="267">
        <v>155</v>
      </c>
      <c r="G182" s="283">
        <v>155</v>
      </c>
    </row>
    <row r="183" spans="1:10" x14ac:dyDescent="0.25">
      <c r="A183" s="295"/>
      <c r="B183" s="298"/>
      <c r="C183" s="298"/>
      <c r="D183" s="125"/>
      <c r="E183" s="125"/>
      <c r="F183" s="125"/>
      <c r="G183" s="296"/>
    </row>
    <row r="184" spans="1:10" s="2" customFormat="1" ht="15.75" thickBot="1" x14ac:dyDescent="0.3">
      <c r="A184" s="50" t="s">
        <v>16</v>
      </c>
      <c r="B184" s="291">
        <v>0</v>
      </c>
      <c r="C184" s="292">
        <v>100</v>
      </c>
      <c r="D184" s="292">
        <v>0</v>
      </c>
      <c r="E184" s="292">
        <v>150</v>
      </c>
      <c r="F184" s="292">
        <v>0</v>
      </c>
      <c r="G184" s="293">
        <v>180</v>
      </c>
      <c r="H184" s="19"/>
      <c r="I184" s="19"/>
      <c r="J184" s="19">
        <v>1.5</v>
      </c>
    </row>
    <row r="185" spans="1:10" s="15" customFormat="1" ht="12.75" thickBot="1" x14ac:dyDescent="0.25">
      <c r="A185" s="504"/>
      <c r="B185" s="505"/>
      <c r="C185" s="505"/>
      <c r="D185" s="505"/>
      <c r="E185" s="505"/>
      <c r="F185" s="505"/>
      <c r="G185" s="506"/>
      <c r="H185" s="85"/>
      <c r="I185" s="85"/>
      <c r="J185" s="85"/>
    </row>
    <row r="186" spans="1:10" s="2" customFormat="1" x14ac:dyDescent="0.25">
      <c r="A186" s="519" t="s">
        <v>20</v>
      </c>
      <c r="B186" s="520"/>
      <c r="C186" s="520"/>
      <c r="D186" s="520"/>
      <c r="E186" s="520"/>
      <c r="F186" s="520"/>
      <c r="G186" s="521"/>
      <c r="H186" s="19"/>
      <c r="I186" s="19"/>
      <c r="J186" s="19"/>
    </row>
    <row r="187" spans="1:10" s="2" customFormat="1" x14ac:dyDescent="0.25">
      <c r="A187" s="87" t="s">
        <v>27</v>
      </c>
      <c r="B187" s="525">
        <v>100</v>
      </c>
      <c r="C187" s="525"/>
      <c r="D187" s="525">
        <v>150</v>
      </c>
      <c r="E187" s="525"/>
      <c r="F187" s="525">
        <v>180</v>
      </c>
      <c r="G187" s="526"/>
      <c r="H187" s="19"/>
      <c r="I187" s="19"/>
      <c r="J187" s="19"/>
    </row>
    <row r="188" spans="1:10" s="2" customFormat="1" x14ac:dyDescent="0.25">
      <c r="A188" s="500" t="s">
        <v>25</v>
      </c>
      <c r="B188" s="501"/>
      <c r="C188" s="501"/>
      <c r="D188" s="501"/>
      <c r="E188" s="501"/>
      <c r="F188" s="501"/>
      <c r="G188" s="502"/>
      <c r="H188" s="19"/>
      <c r="I188" s="19"/>
      <c r="J188" s="19"/>
    </row>
    <row r="189" spans="1:10" s="2" customFormat="1" x14ac:dyDescent="0.25">
      <c r="A189" s="18" t="s">
        <v>21</v>
      </c>
      <c r="B189" s="497">
        <f>(D189*100)/150</f>
        <v>6.6666666666666666E-2</v>
      </c>
      <c r="C189" s="497"/>
      <c r="D189" s="498">
        <f>[3]TDSheet!$E$437</f>
        <v>0.1</v>
      </c>
      <c r="E189" s="498"/>
      <c r="F189" s="495">
        <f>[4]TDSheet!$E$436</f>
        <v>0.13</v>
      </c>
      <c r="G189" s="496"/>
      <c r="H189" s="19"/>
      <c r="I189" s="19"/>
      <c r="J189" s="19"/>
    </row>
    <row r="190" spans="1:10" s="2" customFormat="1" x14ac:dyDescent="0.25">
      <c r="A190" s="18" t="s">
        <v>22</v>
      </c>
      <c r="B190" s="497">
        <f t="shared" ref="B190:B193" si="13">(D190*100)/150</f>
        <v>6.6666666666666666E-2</v>
      </c>
      <c r="C190" s="497"/>
      <c r="D190" s="498">
        <f>[3]TDSheet!$F$437</f>
        <v>0.1</v>
      </c>
      <c r="E190" s="498"/>
      <c r="F190" s="495">
        <f>[4]TDSheet!$F$436</f>
        <v>0.13245000000000001</v>
      </c>
      <c r="G190" s="496"/>
      <c r="H190" s="19"/>
      <c r="I190" s="19"/>
      <c r="J190" s="19"/>
    </row>
    <row r="191" spans="1:10" s="2" customFormat="1" x14ac:dyDescent="0.25">
      <c r="A191" s="18" t="s">
        <v>23</v>
      </c>
      <c r="B191" s="498">
        <f t="shared" si="13"/>
        <v>8.0666666666666664</v>
      </c>
      <c r="C191" s="498"/>
      <c r="D191" s="498">
        <f>[3]TDSheet!$G$437</f>
        <v>12.1</v>
      </c>
      <c r="E191" s="498"/>
      <c r="F191" s="495">
        <f>[4]TDSheet!$G$436</f>
        <v>14.5198</v>
      </c>
      <c r="G191" s="496"/>
      <c r="H191" s="19"/>
      <c r="I191" s="19"/>
      <c r="J191" s="19"/>
    </row>
    <row r="192" spans="1:10" s="2" customFormat="1" x14ac:dyDescent="0.25">
      <c r="A192" s="18" t="s">
        <v>24</v>
      </c>
      <c r="B192" s="498">
        <f t="shared" si="13"/>
        <v>33.333333333333336</v>
      </c>
      <c r="C192" s="498"/>
      <c r="D192" s="498">
        <f>[3]TDSheet!$H$437</f>
        <v>50</v>
      </c>
      <c r="E192" s="498"/>
      <c r="F192" s="495">
        <f>[4]TDSheet!$H$436</f>
        <v>62.24</v>
      </c>
      <c r="G192" s="496"/>
      <c r="H192" s="19"/>
      <c r="I192" s="19"/>
      <c r="J192" s="19"/>
    </row>
    <row r="193" spans="1:10" s="2" customFormat="1" ht="15.75" thickBot="1" x14ac:dyDescent="0.3">
      <c r="A193" s="21" t="s">
        <v>26</v>
      </c>
      <c r="B193" s="481">
        <f t="shared" si="13"/>
        <v>0.8</v>
      </c>
      <c r="C193" s="481"/>
      <c r="D193" s="516">
        <f>[3]TDSheet!$I$437</f>
        <v>1.2</v>
      </c>
      <c r="E193" s="516"/>
      <c r="F193" s="529">
        <f>[4]TDSheet!$I$436</f>
        <v>1.4</v>
      </c>
      <c r="G193" s="530"/>
      <c r="H193" s="19"/>
      <c r="I193" s="19"/>
      <c r="J193" s="19"/>
    </row>
    <row r="194" spans="1:10" s="2" customFormat="1" x14ac:dyDescent="0.25">
      <c r="A194" s="16"/>
      <c r="B194" s="88"/>
      <c r="C194" s="88"/>
      <c r="D194" s="89"/>
      <c r="E194" s="89"/>
      <c r="F194" s="88"/>
      <c r="G194" s="90"/>
      <c r="H194" s="19"/>
      <c r="I194" s="19"/>
      <c r="J194" s="19"/>
    </row>
    <row r="195" spans="1:10" s="2" customFormat="1" x14ac:dyDescent="0.25">
      <c r="A195" s="484" t="s">
        <v>28</v>
      </c>
      <c r="B195" s="487" t="s">
        <v>46</v>
      </c>
      <c r="C195" s="487"/>
      <c r="D195" s="487"/>
      <c r="E195" s="487"/>
      <c r="F195" s="487"/>
      <c r="G195" s="488"/>
      <c r="H195" s="19"/>
      <c r="I195" s="19"/>
      <c r="J195" s="19"/>
    </row>
    <row r="196" spans="1:10" s="2" customFormat="1" x14ac:dyDescent="0.25">
      <c r="A196" s="484"/>
      <c r="B196" s="487"/>
      <c r="C196" s="487"/>
      <c r="D196" s="487"/>
      <c r="E196" s="487"/>
      <c r="F196" s="487"/>
      <c r="G196" s="488"/>
      <c r="H196" s="19"/>
      <c r="I196" s="19"/>
      <c r="J196" s="19"/>
    </row>
    <row r="197" spans="1:10" s="2" customFormat="1" x14ac:dyDescent="0.25">
      <c r="A197" s="16"/>
      <c r="B197" s="487"/>
      <c r="C197" s="487"/>
      <c r="D197" s="487"/>
      <c r="E197" s="487"/>
      <c r="F197" s="487"/>
      <c r="G197" s="488"/>
      <c r="H197" s="19"/>
      <c r="I197" s="19"/>
      <c r="J197" s="19"/>
    </row>
    <row r="198" spans="1:10" s="2" customFormat="1" x14ac:dyDescent="0.25">
      <c r="A198" s="16"/>
      <c r="B198" s="487"/>
      <c r="C198" s="487"/>
      <c r="D198" s="487"/>
      <c r="E198" s="487"/>
      <c r="F198" s="487"/>
      <c r="G198" s="488"/>
      <c r="H198" s="19"/>
      <c r="I198" s="19"/>
      <c r="J198" s="19"/>
    </row>
    <row r="199" spans="1:10" s="2" customFormat="1" x14ac:dyDescent="0.25">
      <c r="A199" s="16"/>
      <c r="B199" s="487"/>
      <c r="C199" s="487"/>
      <c r="D199" s="487"/>
      <c r="E199" s="487"/>
      <c r="F199" s="487"/>
      <c r="G199" s="488"/>
      <c r="H199" s="19"/>
      <c r="I199" s="19"/>
      <c r="J199" s="19"/>
    </row>
    <row r="200" spans="1:10" s="2" customFormat="1" x14ac:dyDescent="0.25">
      <c r="A200" s="16"/>
      <c r="B200" s="487"/>
      <c r="C200" s="487"/>
      <c r="D200" s="487"/>
      <c r="E200" s="487"/>
      <c r="F200" s="487"/>
      <c r="G200" s="488"/>
      <c r="H200" s="19"/>
      <c r="I200" s="19"/>
      <c r="J200" s="19"/>
    </row>
    <row r="201" spans="1:10" s="2" customFormat="1" ht="15.75" customHeight="1" thickBot="1" x14ac:dyDescent="0.3">
      <c r="A201" s="17"/>
      <c r="B201" s="489"/>
      <c r="C201" s="489"/>
      <c r="D201" s="489"/>
      <c r="E201" s="489"/>
      <c r="F201" s="489"/>
      <c r="G201" s="490"/>
      <c r="H201" s="19"/>
      <c r="I201" s="19"/>
      <c r="J201" s="19"/>
    </row>
    <row r="202" spans="1:10" s="2" customFormat="1" ht="18" customHeight="1" thickBot="1" x14ac:dyDescent="0.3">
      <c r="A202" s="281"/>
      <c r="B202" s="254"/>
      <c r="C202" s="254"/>
      <c r="D202" s="254"/>
      <c r="E202" s="254"/>
      <c r="F202" s="254"/>
      <c r="G202" s="254"/>
      <c r="H202" s="19"/>
      <c r="I202" s="19"/>
      <c r="J202" s="19"/>
    </row>
    <row r="203" spans="1:10" ht="20.25" customHeight="1" x14ac:dyDescent="0.25">
      <c r="A203" s="39" t="s">
        <v>0</v>
      </c>
      <c r="B203" s="493" t="s">
        <v>49</v>
      </c>
      <c r="C203" s="493"/>
      <c r="D203" s="493"/>
      <c r="E203" s="493"/>
      <c r="F203" s="493"/>
      <c r="G203" s="494"/>
    </row>
    <row r="204" spans="1:10" s="1" customFormat="1" ht="27" customHeight="1" x14ac:dyDescent="0.25">
      <c r="A204" s="41" t="s">
        <v>2</v>
      </c>
      <c r="B204" s="527" t="s">
        <v>895</v>
      </c>
      <c r="C204" s="527"/>
      <c r="D204" s="527"/>
      <c r="E204" s="527"/>
      <c r="F204" s="527"/>
      <c r="G204" s="528"/>
      <c r="H204" s="42"/>
      <c r="I204" s="42"/>
      <c r="J204" s="42"/>
    </row>
    <row r="205" spans="1:10" x14ac:dyDescent="0.25">
      <c r="A205" s="44" t="s">
        <v>4</v>
      </c>
      <c r="B205" s="491">
        <v>374</v>
      </c>
      <c r="C205" s="491"/>
      <c r="D205" s="491"/>
      <c r="E205" s="491"/>
      <c r="F205" s="491"/>
      <c r="G205" s="492"/>
    </row>
    <row r="206" spans="1:10" s="1" customFormat="1" ht="39" customHeight="1" x14ac:dyDescent="0.25">
      <c r="A206" s="45" t="s">
        <v>5</v>
      </c>
      <c r="B206" s="509" t="s">
        <v>6</v>
      </c>
      <c r="C206" s="509"/>
      <c r="D206" s="509"/>
      <c r="E206" s="509"/>
      <c r="F206" s="509"/>
      <c r="G206" s="510"/>
      <c r="H206" s="42"/>
      <c r="I206" s="42"/>
      <c r="J206" s="42"/>
    </row>
    <row r="207" spans="1:10" x14ac:dyDescent="0.25">
      <c r="A207" s="531" t="s">
        <v>7</v>
      </c>
      <c r="B207" s="514" t="s">
        <v>9</v>
      </c>
      <c r="C207" s="514"/>
      <c r="D207" s="514"/>
      <c r="E207" s="514"/>
      <c r="F207" s="514"/>
      <c r="G207" s="515"/>
    </row>
    <row r="208" spans="1:10" x14ac:dyDescent="0.25">
      <c r="A208" s="532"/>
      <c r="B208" s="514" t="s">
        <v>10</v>
      </c>
      <c r="C208" s="514"/>
      <c r="D208" s="514"/>
      <c r="E208" s="514"/>
      <c r="F208" s="514"/>
      <c r="G208" s="515"/>
    </row>
    <row r="209" spans="1:10" s="1" customFormat="1" ht="34.5" customHeight="1" x14ac:dyDescent="0.25">
      <c r="A209" s="533"/>
      <c r="B209" s="269" t="s">
        <v>8</v>
      </c>
      <c r="C209" s="269" t="s">
        <v>11</v>
      </c>
      <c r="D209" s="269" t="s">
        <v>8</v>
      </c>
      <c r="E209" s="269" t="s">
        <v>11</v>
      </c>
      <c r="F209" s="269" t="s">
        <v>8</v>
      </c>
      <c r="G209" s="46" t="s">
        <v>11</v>
      </c>
      <c r="H209" s="42"/>
      <c r="I209" s="42"/>
      <c r="J209" s="42"/>
    </row>
    <row r="210" spans="1:10" x14ac:dyDescent="0.25">
      <c r="A210" s="18" t="s">
        <v>433</v>
      </c>
      <c r="B210" s="249">
        <f>(D210*C215)/E215</f>
        <v>37.333333333333336</v>
      </c>
      <c r="C210" s="249">
        <f>(E210*C215)/E215</f>
        <v>25</v>
      </c>
      <c r="D210" s="267">
        <v>56</v>
      </c>
      <c r="E210" s="267">
        <v>37.5</v>
      </c>
      <c r="F210" s="267">
        <v>67</v>
      </c>
      <c r="G210" s="283">
        <v>45</v>
      </c>
    </row>
    <row r="211" spans="1:10" x14ac:dyDescent="0.25">
      <c r="A211" s="18" t="s">
        <v>13</v>
      </c>
      <c r="B211" s="249">
        <f>(D211*C215)/E215</f>
        <v>15</v>
      </c>
      <c r="C211" s="249">
        <f>(E211*100)/150</f>
        <v>15</v>
      </c>
      <c r="D211" s="267">
        <v>22.5</v>
      </c>
      <c r="E211" s="267">
        <v>22.5</v>
      </c>
      <c r="F211" s="267">
        <v>27</v>
      </c>
      <c r="G211" s="283">
        <v>27</v>
      </c>
    </row>
    <row r="212" spans="1:10" x14ac:dyDescent="0.25">
      <c r="A212" s="18" t="s">
        <v>896</v>
      </c>
      <c r="B212" s="249">
        <v>2.5299999999999998</v>
      </c>
      <c r="C212" s="249">
        <f>(E212*100)/150</f>
        <v>2.5333333333333332</v>
      </c>
      <c r="D212" s="267">
        <v>3.8</v>
      </c>
      <c r="E212" s="267">
        <v>3.8</v>
      </c>
      <c r="F212" s="267">
        <v>4.5</v>
      </c>
      <c r="G212" s="283">
        <v>4.5</v>
      </c>
    </row>
    <row r="213" spans="1:10" x14ac:dyDescent="0.25">
      <c r="A213" s="18" t="s">
        <v>15</v>
      </c>
      <c r="B213" s="249">
        <f>(D213*C215)/E215</f>
        <v>86.666666666666671</v>
      </c>
      <c r="C213" s="249">
        <f t="shared" ref="C213" si="14">(E213*100)/150</f>
        <v>86.666666666666671</v>
      </c>
      <c r="D213" s="267">
        <v>130</v>
      </c>
      <c r="E213" s="267">
        <v>130</v>
      </c>
      <c r="F213" s="267">
        <v>155</v>
      </c>
      <c r="G213" s="283">
        <v>155</v>
      </c>
    </row>
    <row r="214" spans="1:10" x14ac:dyDescent="0.25">
      <c r="A214" s="295"/>
      <c r="B214" s="298"/>
      <c r="C214" s="298"/>
      <c r="D214" s="125"/>
      <c r="E214" s="125"/>
      <c r="F214" s="125"/>
      <c r="G214" s="296"/>
    </row>
    <row r="215" spans="1:10" s="2" customFormat="1" ht="15.75" thickBot="1" x14ac:dyDescent="0.3">
      <c r="A215" s="50" t="s">
        <v>16</v>
      </c>
      <c r="B215" s="291">
        <v>0</v>
      </c>
      <c r="C215" s="292">
        <v>100</v>
      </c>
      <c r="D215" s="292">
        <v>0</v>
      </c>
      <c r="E215" s="292">
        <v>150</v>
      </c>
      <c r="F215" s="292">
        <v>0</v>
      </c>
      <c r="G215" s="293">
        <v>180</v>
      </c>
      <c r="H215" s="19"/>
      <c r="I215" s="19"/>
      <c r="J215" s="19"/>
    </row>
    <row r="216" spans="1:10" s="15" customFormat="1" ht="12.75" thickBot="1" x14ac:dyDescent="0.25">
      <c r="A216" s="504"/>
      <c r="B216" s="505"/>
      <c r="C216" s="505"/>
      <c r="D216" s="505"/>
      <c r="E216" s="505"/>
      <c r="F216" s="505"/>
      <c r="G216" s="506"/>
      <c r="H216" s="85"/>
      <c r="I216" s="85"/>
      <c r="J216" s="85"/>
    </row>
    <row r="217" spans="1:10" s="2" customFormat="1" x14ac:dyDescent="0.25">
      <c r="A217" s="519" t="s">
        <v>20</v>
      </c>
      <c r="B217" s="520"/>
      <c r="C217" s="520"/>
      <c r="D217" s="520"/>
      <c r="E217" s="520"/>
      <c r="F217" s="520"/>
      <c r="G217" s="521"/>
      <c r="H217" s="19"/>
      <c r="I217" s="19"/>
      <c r="J217" s="19"/>
    </row>
    <row r="218" spans="1:10" s="2" customFormat="1" x14ac:dyDescent="0.25">
      <c r="A218" s="87" t="s">
        <v>27</v>
      </c>
      <c r="B218" s="525">
        <v>100</v>
      </c>
      <c r="C218" s="525"/>
      <c r="D218" s="525">
        <v>150</v>
      </c>
      <c r="E218" s="525"/>
      <c r="F218" s="525">
        <v>180</v>
      </c>
      <c r="G218" s="526"/>
      <c r="H218" s="19"/>
      <c r="I218" s="19"/>
      <c r="J218" s="19"/>
    </row>
    <row r="219" spans="1:10" s="2" customFormat="1" x14ac:dyDescent="0.25">
      <c r="A219" s="500" t="s">
        <v>25</v>
      </c>
      <c r="B219" s="501"/>
      <c r="C219" s="501"/>
      <c r="D219" s="501"/>
      <c r="E219" s="501"/>
      <c r="F219" s="501"/>
      <c r="G219" s="502"/>
      <c r="H219" s="19"/>
      <c r="I219" s="19"/>
      <c r="J219" s="19"/>
    </row>
    <row r="220" spans="1:10" s="2" customFormat="1" x14ac:dyDescent="0.25">
      <c r="A220" s="18" t="s">
        <v>21</v>
      </c>
      <c r="B220" s="497">
        <f>(D220*100)/150</f>
        <v>0.13333333333333333</v>
      </c>
      <c r="C220" s="497"/>
      <c r="D220" s="498">
        <f>[5]TDSheet!$E$185</f>
        <v>0.2</v>
      </c>
      <c r="E220" s="498"/>
      <c r="F220" s="495">
        <f>[6]TDSheet!$E$191</f>
        <v>0.24487999999999999</v>
      </c>
      <c r="G220" s="496"/>
      <c r="H220" s="19"/>
      <c r="I220" s="19"/>
      <c r="J220" s="19"/>
    </row>
    <row r="221" spans="1:10" s="2" customFormat="1" x14ac:dyDescent="0.25">
      <c r="A221" s="18" t="s">
        <v>22</v>
      </c>
      <c r="B221" s="497">
        <f t="shared" ref="B221:B224" si="15">(D221*100)/150</f>
        <v>6.6666666666666666E-2</v>
      </c>
      <c r="C221" s="497"/>
      <c r="D221" s="498">
        <f>[5]TDSheet!$F$185</f>
        <v>0.1</v>
      </c>
      <c r="E221" s="498"/>
      <c r="F221" s="495">
        <f>[6]TDSheet!$F$191</f>
        <v>0.12376</v>
      </c>
      <c r="G221" s="496"/>
      <c r="H221" s="19"/>
      <c r="I221" s="19"/>
      <c r="J221" s="19"/>
    </row>
    <row r="222" spans="1:10" s="2" customFormat="1" x14ac:dyDescent="0.25">
      <c r="A222" s="18" t="s">
        <v>23</v>
      </c>
      <c r="B222" s="498">
        <f t="shared" si="15"/>
        <v>7.6</v>
      </c>
      <c r="C222" s="498"/>
      <c r="D222" s="498">
        <f>[5]TDSheet!$G$185</f>
        <v>11.4</v>
      </c>
      <c r="E222" s="498"/>
      <c r="F222" s="495">
        <f>[6]TDSheet!$G$191</f>
        <v>13.349500000000001</v>
      </c>
      <c r="G222" s="496"/>
      <c r="H222" s="19"/>
      <c r="I222" s="19"/>
      <c r="J222" s="19"/>
    </row>
    <row r="223" spans="1:10" s="2" customFormat="1" x14ac:dyDescent="0.25">
      <c r="A223" s="18" t="s">
        <v>24</v>
      </c>
      <c r="B223" s="498">
        <f t="shared" si="15"/>
        <v>32.533333333333331</v>
      </c>
      <c r="C223" s="498"/>
      <c r="D223" s="498">
        <f>[5]TDSheet!$H$185</f>
        <v>48.8</v>
      </c>
      <c r="E223" s="498"/>
      <c r="F223" s="495">
        <f>[6]TDSheet!$H$191</f>
        <v>58.536499999999997</v>
      </c>
      <c r="G223" s="496"/>
      <c r="H223" s="19"/>
      <c r="I223" s="19"/>
      <c r="J223" s="19"/>
    </row>
    <row r="224" spans="1:10" s="2" customFormat="1" ht="15.75" thickBot="1" x14ac:dyDescent="0.3">
      <c r="A224" s="21" t="s">
        <v>26</v>
      </c>
      <c r="B224" s="481">
        <f t="shared" si="15"/>
        <v>5.333333333333333</v>
      </c>
      <c r="C224" s="481"/>
      <c r="D224" s="516">
        <f>[5]TDSheet!$I$185</f>
        <v>8</v>
      </c>
      <c r="E224" s="516"/>
      <c r="F224" s="481">
        <f>[6]TDSheet!$I$191</f>
        <v>9.6</v>
      </c>
      <c r="G224" s="482"/>
      <c r="H224" s="19"/>
      <c r="I224" s="19"/>
      <c r="J224" s="19"/>
    </row>
    <row r="225" spans="1:10" s="2" customFormat="1" x14ac:dyDescent="0.25">
      <c r="A225" s="16"/>
      <c r="B225" s="88"/>
      <c r="C225" s="88"/>
      <c r="D225" s="89"/>
      <c r="E225" s="89"/>
      <c r="F225" s="88"/>
      <c r="G225" s="90"/>
      <c r="H225" s="19"/>
      <c r="I225" s="19"/>
      <c r="J225" s="19"/>
    </row>
    <row r="226" spans="1:10" s="2" customFormat="1" x14ac:dyDescent="0.25">
      <c r="A226" s="484" t="s">
        <v>28</v>
      </c>
      <c r="B226" s="487" t="s">
        <v>46</v>
      </c>
      <c r="C226" s="487"/>
      <c r="D226" s="487"/>
      <c r="E226" s="487"/>
      <c r="F226" s="487"/>
      <c r="G226" s="488"/>
      <c r="H226" s="19"/>
      <c r="I226" s="19"/>
      <c r="J226" s="19"/>
    </row>
    <row r="227" spans="1:10" s="2" customFormat="1" x14ac:dyDescent="0.25">
      <c r="A227" s="484"/>
      <c r="B227" s="487"/>
      <c r="C227" s="487"/>
      <c r="D227" s="487"/>
      <c r="E227" s="487"/>
      <c r="F227" s="487"/>
      <c r="G227" s="488"/>
      <c r="H227" s="19"/>
      <c r="I227" s="19"/>
      <c r="J227" s="19"/>
    </row>
    <row r="228" spans="1:10" s="2" customFormat="1" x14ac:dyDescent="0.25">
      <c r="A228" s="16"/>
      <c r="B228" s="487"/>
      <c r="C228" s="487"/>
      <c r="D228" s="487"/>
      <c r="E228" s="487"/>
      <c r="F228" s="487"/>
      <c r="G228" s="488"/>
      <c r="H228" s="19"/>
      <c r="I228" s="19"/>
      <c r="J228" s="19"/>
    </row>
    <row r="229" spans="1:10" s="2" customFormat="1" x14ac:dyDescent="0.25">
      <c r="A229" s="16"/>
      <c r="B229" s="487"/>
      <c r="C229" s="487"/>
      <c r="D229" s="487"/>
      <c r="E229" s="487"/>
      <c r="F229" s="487"/>
      <c r="G229" s="488"/>
      <c r="H229" s="19"/>
      <c r="I229" s="19"/>
      <c r="J229" s="19"/>
    </row>
    <row r="230" spans="1:10" s="2" customFormat="1" x14ac:dyDescent="0.25">
      <c r="A230" s="16"/>
      <c r="B230" s="487"/>
      <c r="C230" s="487"/>
      <c r="D230" s="487"/>
      <c r="E230" s="487"/>
      <c r="F230" s="487"/>
      <c r="G230" s="488"/>
      <c r="H230" s="19"/>
      <c r="I230" s="19"/>
      <c r="J230" s="19"/>
    </row>
    <row r="231" spans="1:10" s="2" customFormat="1" x14ac:dyDescent="0.25">
      <c r="A231" s="16"/>
      <c r="B231" s="487"/>
      <c r="C231" s="487"/>
      <c r="D231" s="487"/>
      <c r="E231" s="487"/>
      <c r="F231" s="487"/>
      <c r="G231" s="488"/>
      <c r="H231" s="19"/>
      <c r="I231" s="19"/>
      <c r="J231" s="19"/>
    </row>
    <row r="232" spans="1:10" s="2" customFormat="1" ht="30.75" customHeight="1" thickBot="1" x14ac:dyDescent="0.3">
      <c r="A232" s="17"/>
      <c r="B232" s="489"/>
      <c r="C232" s="489"/>
      <c r="D232" s="489"/>
      <c r="E232" s="489"/>
      <c r="F232" s="489"/>
      <c r="G232" s="490"/>
      <c r="H232" s="19"/>
      <c r="I232" s="19"/>
      <c r="J232" s="19"/>
    </row>
    <row r="233" spans="1:10" s="2" customFormat="1" ht="18" customHeight="1" thickBot="1" x14ac:dyDescent="0.3">
      <c r="A233" s="281"/>
      <c r="B233" s="254"/>
      <c r="C233" s="254"/>
      <c r="D233" s="254"/>
      <c r="E233" s="254"/>
      <c r="F233" s="254"/>
      <c r="G233" s="254"/>
      <c r="H233" s="19"/>
      <c r="I233" s="19"/>
      <c r="J233" s="19"/>
    </row>
    <row r="234" spans="1:10" ht="22.5" customHeight="1" x14ac:dyDescent="0.25">
      <c r="A234" s="39" t="s">
        <v>0</v>
      </c>
      <c r="B234" s="493" t="s">
        <v>54</v>
      </c>
      <c r="C234" s="493"/>
      <c r="D234" s="493"/>
      <c r="E234" s="493"/>
      <c r="F234" s="493"/>
      <c r="G234" s="494"/>
    </row>
    <row r="235" spans="1:10" s="1" customFormat="1" ht="30.75" customHeight="1" x14ac:dyDescent="0.25">
      <c r="A235" s="41" t="s">
        <v>2</v>
      </c>
      <c r="B235" s="527" t="s">
        <v>52</v>
      </c>
      <c r="C235" s="527"/>
      <c r="D235" s="527"/>
      <c r="E235" s="527"/>
      <c r="F235" s="527"/>
      <c r="G235" s="528"/>
      <c r="H235" s="42"/>
      <c r="I235" s="42"/>
      <c r="J235" s="42"/>
    </row>
    <row r="236" spans="1:10" x14ac:dyDescent="0.25">
      <c r="A236" s="44" t="s">
        <v>4</v>
      </c>
      <c r="B236" s="491" t="s">
        <v>106</v>
      </c>
      <c r="C236" s="491"/>
      <c r="D236" s="491"/>
      <c r="E236" s="491"/>
      <c r="F236" s="491"/>
      <c r="G236" s="492"/>
    </row>
    <row r="237" spans="1:10" s="1" customFormat="1" ht="39" customHeight="1" x14ac:dyDescent="0.25">
      <c r="A237" s="45" t="s">
        <v>5</v>
      </c>
      <c r="B237" s="509" t="s">
        <v>51</v>
      </c>
      <c r="C237" s="509"/>
      <c r="D237" s="509"/>
      <c r="E237" s="509"/>
      <c r="F237" s="509"/>
      <c r="G237" s="510"/>
      <c r="H237" s="42"/>
      <c r="I237" s="42"/>
      <c r="J237" s="42"/>
    </row>
    <row r="238" spans="1:10" x14ac:dyDescent="0.25">
      <c r="A238" s="511" t="s">
        <v>7</v>
      </c>
      <c r="B238" s="514" t="s">
        <v>9</v>
      </c>
      <c r="C238" s="514"/>
      <c r="D238" s="514"/>
      <c r="E238" s="514"/>
      <c r="F238" s="514"/>
      <c r="G238" s="515"/>
    </row>
    <row r="239" spans="1:10" x14ac:dyDescent="0.25">
      <c r="A239" s="512"/>
      <c r="B239" s="514" t="s">
        <v>10</v>
      </c>
      <c r="C239" s="514"/>
      <c r="D239" s="514"/>
      <c r="E239" s="514"/>
      <c r="F239" s="514"/>
      <c r="G239" s="515"/>
    </row>
    <row r="240" spans="1:10" s="1" customFormat="1" ht="34.5" customHeight="1" x14ac:dyDescent="0.25">
      <c r="A240" s="513"/>
      <c r="B240" s="269" t="s">
        <v>8</v>
      </c>
      <c r="C240" s="269" t="s">
        <v>11</v>
      </c>
      <c r="D240" s="269" t="s">
        <v>8</v>
      </c>
      <c r="E240" s="269" t="s">
        <v>11</v>
      </c>
      <c r="F240" s="269" t="s">
        <v>8</v>
      </c>
      <c r="G240" s="46" t="s">
        <v>11</v>
      </c>
      <c r="H240" s="42"/>
      <c r="I240" s="42"/>
      <c r="J240" s="42">
        <v>150</v>
      </c>
    </row>
    <row r="241" spans="1:10" x14ac:dyDescent="0.25">
      <c r="A241" s="18" t="s">
        <v>53</v>
      </c>
      <c r="B241" s="249">
        <f>(D241*C245)/E245</f>
        <v>8</v>
      </c>
      <c r="C241" s="249">
        <f>(E241*C245)/E245</f>
        <v>8</v>
      </c>
      <c r="D241" s="267">
        <v>12</v>
      </c>
      <c r="E241" s="267">
        <v>12</v>
      </c>
      <c r="F241" s="267">
        <v>14.4</v>
      </c>
      <c r="G241" s="283">
        <v>14.4</v>
      </c>
      <c r="J241" s="19">
        <v>180</v>
      </c>
    </row>
    <row r="242" spans="1:10" x14ac:dyDescent="0.25">
      <c r="A242" s="18" t="s">
        <v>13</v>
      </c>
      <c r="B242" s="249">
        <f>(D242*C245)/E245</f>
        <v>12</v>
      </c>
      <c r="C242" s="249">
        <f>(E242*100)/150</f>
        <v>12</v>
      </c>
      <c r="D242" s="267">
        <v>18</v>
      </c>
      <c r="E242" s="267">
        <v>18</v>
      </c>
      <c r="F242" s="267">
        <v>21.6</v>
      </c>
      <c r="G242" s="283">
        <v>21.6</v>
      </c>
    </row>
    <row r="243" spans="1:10" x14ac:dyDescent="0.25">
      <c r="A243" s="18" t="s">
        <v>15</v>
      </c>
      <c r="B243" s="249">
        <f>(D243*C245)/E245</f>
        <v>107.33333333333333</v>
      </c>
      <c r="C243" s="249">
        <f t="shared" ref="C243" si="16">(E243*100)/150</f>
        <v>107.33333333333333</v>
      </c>
      <c r="D243" s="267">
        <v>161</v>
      </c>
      <c r="E243" s="267">
        <v>161</v>
      </c>
      <c r="F243" s="267">
        <v>193</v>
      </c>
      <c r="G243" s="283">
        <v>193</v>
      </c>
    </row>
    <row r="244" spans="1:10" x14ac:dyDescent="0.25">
      <c r="A244" s="295" t="s">
        <v>48</v>
      </c>
      <c r="B244" s="298"/>
      <c r="C244" s="298"/>
      <c r="D244" s="125"/>
      <c r="E244" s="125"/>
      <c r="F244" s="125"/>
      <c r="G244" s="296"/>
    </row>
    <row r="245" spans="1:10" s="2" customFormat="1" ht="15.75" thickBot="1" x14ac:dyDescent="0.3">
      <c r="A245" s="50" t="s">
        <v>16</v>
      </c>
      <c r="B245" s="291">
        <v>0</v>
      </c>
      <c r="C245" s="292">
        <v>100</v>
      </c>
      <c r="D245" s="292">
        <v>0</v>
      </c>
      <c r="E245" s="292">
        <v>150</v>
      </c>
      <c r="F245" s="292">
        <v>0</v>
      </c>
      <c r="G245" s="293">
        <v>180</v>
      </c>
      <c r="H245" s="19"/>
      <c r="I245" s="19"/>
      <c r="J245" s="19">
        <v>1.5</v>
      </c>
    </row>
    <row r="246" spans="1:10" s="15" customFormat="1" ht="12.75" thickBot="1" x14ac:dyDescent="0.25">
      <c r="A246" s="504"/>
      <c r="B246" s="505"/>
      <c r="C246" s="505"/>
      <c r="D246" s="505"/>
      <c r="E246" s="505"/>
      <c r="F246" s="505"/>
      <c r="G246" s="506"/>
      <c r="H246" s="85"/>
      <c r="I246" s="85"/>
      <c r="J246" s="85"/>
    </row>
    <row r="247" spans="1:10" s="2" customFormat="1" x14ac:dyDescent="0.25">
      <c r="A247" s="519" t="s">
        <v>20</v>
      </c>
      <c r="B247" s="520"/>
      <c r="C247" s="520"/>
      <c r="D247" s="520"/>
      <c r="E247" s="520"/>
      <c r="F247" s="520"/>
      <c r="G247" s="521"/>
      <c r="H247" s="19"/>
      <c r="I247" s="19"/>
      <c r="J247" s="19"/>
    </row>
    <row r="248" spans="1:10" s="2" customFormat="1" x14ac:dyDescent="0.25">
      <c r="A248" s="87" t="s">
        <v>27</v>
      </c>
      <c r="B248" s="525">
        <v>100</v>
      </c>
      <c r="C248" s="525"/>
      <c r="D248" s="525">
        <v>150</v>
      </c>
      <c r="E248" s="525"/>
      <c r="F248" s="525">
        <v>180</v>
      </c>
      <c r="G248" s="526"/>
      <c r="H248" s="19"/>
      <c r="I248" s="19"/>
      <c r="J248" s="19"/>
    </row>
    <row r="249" spans="1:10" s="2" customFormat="1" x14ac:dyDescent="0.25">
      <c r="A249" s="500" t="s">
        <v>25</v>
      </c>
      <c r="B249" s="501"/>
      <c r="C249" s="501"/>
      <c r="D249" s="501"/>
      <c r="E249" s="501"/>
      <c r="F249" s="501"/>
      <c r="G249" s="502"/>
      <c r="H249" s="19"/>
      <c r="I249" s="19"/>
      <c r="J249" s="19"/>
    </row>
    <row r="250" spans="1:10" s="2" customFormat="1" x14ac:dyDescent="0.25">
      <c r="A250" s="18" t="s">
        <v>21</v>
      </c>
      <c r="B250" s="497">
        <f>(D250*100)/150</f>
        <v>9.3333333333333351E-2</v>
      </c>
      <c r="C250" s="497"/>
      <c r="D250" s="498">
        <f>[3]TDSheet!$E$136</f>
        <v>0.14000000000000001</v>
      </c>
      <c r="E250" s="498"/>
      <c r="F250" s="495">
        <f>[4]TDSheet!$E$135</f>
        <v>0.12</v>
      </c>
      <c r="G250" s="496"/>
      <c r="H250" s="19"/>
      <c r="I250" s="19"/>
      <c r="J250" s="19"/>
    </row>
    <row r="251" spans="1:10" s="2" customFormat="1" x14ac:dyDescent="0.25">
      <c r="A251" s="18" t="s">
        <v>22</v>
      </c>
      <c r="B251" s="497">
        <f t="shared" ref="B251:B254" si="17">(D251*100)/150</f>
        <v>0</v>
      </c>
      <c r="C251" s="497"/>
      <c r="D251" s="498">
        <f>[3]TDSheet!$F$136</f>
        <v>0</v>
      </c>
      <c r="E251" s="498"/>
      <c r="F251" s="495">
        <f>[4]TDSheet!$F$135</f>
        <v>0</v>
      </c>
      <c r="G251" s="496"/>
      <c r="H251" s="19"/>
      <c r="I251" s="19"/>
      <c r="J251" s="19"/>
    </row>
    <row r="252" spans="1:10" s="2" customFormat="1" x14ac:dyDescent="0.25">
      <c r="A252" s="18" t="s">
        <v>23</v>
      </c>
      <c r="B252" s="498">
        <f t="shared" si="17"/>
        <v>13.8</v>
      </c>
      <c r="C252" s="498"/>
      <c r="D252" s="498">
        <f>[3]TDSheet!$G$136</f>
        <v>20.7</v>
      </c>
      <c r="E252" s="498"/>
      <c r="F252" s="495">
        <f>[4]TDSheet!$G$135</f>
        <v>24.847999999999999</v>
      </c>
      <c r="G252" s="496"/>
      <c r="H252" s="19"/>
      <c r="I252" s="19"/>
      <c r="J252" s="19"/>
    </row>
    <row r="253" spans="1:10" s="2" customFormat="1" x14ac:dyDescent="0.25">
      <c r="A253" s="18" t="s">
        <v>24</v>
      </c>
      <c r="B253" s="498">
        <f t="shared" si="17"/>
        <v>57.266666666666666</v>
      </c>
      <c r="C253" s="498"/>
      <c r="D253" s="498">
        <f>[3]TDSheet!$H$136</f>
        <v>85.9</v>
      </c>
      <c r="E253" s="498"/>
      <c r="F253" s="498">
        <f>[4]TDSheet!$H$135</f>
        <v>103.6</v>
      </c>
      <c r="G253" s="499"/>
      <c r="H253" s="19"/>
      <c r="I253" s="19"/>
      <c r="J253" s="19"/>
    </row>
    <row r="254" spans="1:10" s="2" customFormat="1" ht="15.75" thickBot="1" x14ac:dyDescent="0.3">
      <c r="A254" s="21" t="s">
        <v>26</v>
      </c>
      <c r="B254" s="481">
        <f t="shared" si="17"/>
        <v>2</v>
      </c>
      <c r="C254" s="481"/>
      <c r="D254" s="516">
        <f>[3]TDSheet!$I$136</f>
        <v>3</v>
      </c>
      <c r="E254" s="516"/>
      <c r="F254" s="481">
        <f>[4]TDSheet!$I$135</f>
        <v>3.6</v>
      </c>
      <c r="G254" s="482"/>
      <c r="H254" s="19"/>
      <c r="I254" s="19"/>
      <c r="J254" s="19"/>
    </row>
    <row r="255" spans="1:10" s="2" customFormat="1" ht="15.75" thickBot="1" x14ac:dyDescent="0.3">
      <c r="A255" s="16"/>
      <c r="B255" s="88"/>
      <c r="C255" s="88"/>
      <c r="D255" s="89"/>
      <c r="E255" s="89"/>
      <c r="F255" s="88"/>
      <c r="G255" s="90"/>
      <c r="H255" s="19"/>
      <c r="I255" s="19"/>
      <c r="J255" s="19"/>
    </row>
    <row r="256" spans="1:10" s="2" customFormat="1" x14ac:dyDescent="0.25">
      <c r="A256" s="483" t="s">
        <v>28</v>
      </c>
      <c r="B256" s="485" t="s">
        <v>50</v>
      </c>
      <c r="C256" s="485"/>
      <c r="D256" s="485"/>
      <c r="E256" s="485"/>
      <c r="F256" s="485"/>
      <c r="G256" s="486"/>
      <c r="H256" s="19"/>
      <c r="I256" s="19"/>
      <c r="J256" s="19"/>
    </row>
    <row r="257" spans="1:10" s="2" customFormat="1" x14ac:dyDescent="0.25">
      <c r="A257" s="484"/>
      <c r="B257" s="487"/>
      <c r="C257" s="487"/>
      <c r="D257" s="487"/>
      <c r="E257" s="487"/>
      <c r="F257" s="487"/>
      <c r="G257" s="488"/>
      <c r="H257" s="19"/>
      <c r="I257" s="19"/>
      <c r="J257" s="19"/>
    </row>
    <row r="258" spans="1:10" s="2" customFormat="1" x14ac:dyDescent="0.25">
      <c r="A258" s="484"/>
      <c r="B258" s="487"/>
      <c r="C258" s="487"/>
      <c r="D258" s="487"/>
      <c r="E258" s="487"/>
      <c r="F258" s="487"/>
      <c r="G258" s="488"/>
      <c r="H258" s="19"/>
      <c r="I258" s="19"/>
      <c r="J258" s="19"/>
    </row>
    <row r="259" spans="1:10" s="2" customFormat="1" ht="15.75" thickBot="1" x14ac:dyDescent="0.3">
      <c r="A259" s="503"/>
      <c r="B259" s="489"/>
      <c r="C259" s="489"/>
      <c r="D259" s="489"/>
      <c r="E259" s="489"/>
      <c r="F259" s="489"/>
      <c r="G259" s="490"/>
      <c r="H259" s="19"/>
      <c r="I259" s="19"/>
      <c r="J259" s="19"/>
    </row>
    <row r="260" spans="1:10" ht="15.75" thickBot="1" x14ac:dyDescent="0.3"/>
    <row r="261" spans="1:10" ht="20.25" customHeight="1" x14ac:dyDescent="0.25">
      <c r="A261" s="39" t="s">
        <v>0</v>
      </c>
      <c r="B261" s="493" t="s">
        <v>57</v>
      </c>
      <c r="C261" s="493"/>
      <c r="D261" s="493"/>
      <c r="E261" s="493"/>
      <c r="F261" s="493"/>
      <c r="G261" s="494"/>
    </row>
    <row r="262" spans="1:10" s="1" customFormat="1" ht="30.75" customHeight="1" x14ac:dyDescent="0.25">
      <c r="A262" s="41" t="s">
        <v>2</v>
      </c>
      <c r="B262" s="527" t="s">
        <v>55</v>
      </c>
      <c r="C262" s="527"/>
      <c r="D262" s="527"/>
      <c r="E262" s="527"/>
      <c r="F262" s="527"/>
      <c r="G262" s="528"/>
      <c r="H262" s="42"/>
      <c r="I262" s="42"/>
      <c r="J262" s="42"/>
    </row>
    <row r="263" spans="1:10" x14ac:dyDescent="0.25">
      <c r="A263" s="44" t="s">
        <v>4</v>
      </c>
      <c r="B263" s="491">
        <v>375</v>
      </c>
      <c r="C263" s="491"/>
      <c r="D263" s="97"/>
      <c r="E263" s="97"/>
      <c r="F263" s="97"/>
      <c r="G263" s="297"/>
    </row>
    <row r="264" spans="1:10" s="1" customFormat="1" ht="39" customHeight="1" x14ac:dyDescent="0.25">
      <c r="A264" s="45" t="s">
        <v>5</v>
      </c>
      <c r="B264" s="509" t="s">
        <v>6</v>
      </c>
      <c r="C264" s="509"/>
      <c r="D264" s="509"/>
      <c r="E264" s="509"/>
      <c r="F264" s="509"/>
      <c r="G264" s="510"/>
      <c r="H264" s="42"/>
      <c r="I264" s="42"/>
      <c r="J264" s="42"/>
    </row>
    <row r="265" spans="1:10" x14ac:dyDescent="0.25">
      <c r="A265" s="531" t="s">
        <v>7</v>
      </c>
      <c r="B265" s="514" t="s">
        <v>9</v>
      </c>
      <c r="C265" s="514"/>
      <c r="D265" s="514"/>
      <c r="E265" s="514"/>
      <c r="F265" s="514"/>
      <c r="G265" s="515"/>
    </row>
    <row r="266" spans="1:10" x14ac:dyDescent="0.25">
      <c r="A266" s="532"/>
      <c r="B266" s="514" t="s">
        <v>10</v>
      </c>
      <c r="C266" s="514"/>
      <c r="D266" s="514"/>
      <c r="E266" s="514"/>
      <c r="F266" s="514"/>
      <c r="G266" s="515"/>
    </row>
    <row r="267" spans="1:10" s="1" customFormat="1" ht="34.5" customHeight="1" x14ac:dyDescent="0.25">
      <c r="A267" s="533"/>
      <c r="B267" s="269" t="s">
        <v>8</v>
      </c>
      <c r="C267" s="269" t="s">
        <v>11</v>
      </c>
      <c r="D267" s="269" t="s">
        <v>8</v>
      </c>
      <c r="E267" s="269" t="s">
        <v>11</v>
      </c>
      <c r="F267" s="269" t="s">
        <v>8</v>
      </c>
      <c r="G267" s="46" t="s">
        <v>11</v>
      </c>
      <c r="H267" s="42"/>
      <c r="I267" s="42"/>
      <c r="J267" s="42"/>
    </row>
    <row r="268" spans="1:10" x14ac:dyDescent="0.25">
      <c r="A268" s="18" t="s">
        <v>56</v>
      </c>
      <c r="B268" s="249">
        <f>(D268*C271)/E271</f>
        <v>15</v>
      </c>
      <c r="C268" s="249">
        <f>(E268*C271)/E271</f>
        <v>15</v>
      </c>
      <c r="D268" s="267">
        <v>22.5</v>
      </c>
      <c r="E268" s="267">
        <v>22.5</v>
      </c>
      <c r="F268" s="267">
        <v>27</v>
      </c>
      <c r="G268" s="283">
        <v>27</v>
      </c>
    </row>
    <row r="269" spans="1:10" x14ac:dyDescent="0.25">
      <c r="A269" s="18" t="s">
        <v>13</v>
      </c>
      <c r="B269" s="249">
        <f>(D269*C271)/E271</f>
        <v>10</v>
      </c>
      <c r="C269" s="249">
        <f>(E269*100)/150</f>
        <v>10</v>
      </c>
      <c r="D269" s="267">
        <v>15</v>
      </c>
      <c r="E269" s="267">
        <v>15</v>
      </c>
      <c r="F269" s="267">
        <v>18</v>
      </c>
      <c r="G269" s="283">
        <v>18</v>
      </c>
    </row>
    <row r="270" spans="1:10" x14ac:dyDescent="0.25">
      <c r="A270" s="18" t="s">
        <v>15</v>
      </c>
      <c r="B270" s="249">
        <f>(D270*C271)/E271</f>
        <v>86.666666666666671</v>
      </c>
      <c r="C270" s="249">
        <f t="shared" ref="C270" si="18">(E270*100)/150</f>
        <v>86.666666666666671</v>
      </c>
      <c r="D270" s="267">
        <v>130</v>
      </c>
      <c r="E270" s="267">
        <v>130</v>
      </c>
      <c r="F270" s="267">
        <v>155</v>
      </c>
      <c r="G270" s="283">
        <v>155</v>
      </c>
    </row>
    <row r="271" spans="1:10" s="2" customFormat="1" ht="15.75" thickBot="1" x14ac:dyDescent="0.3">
      <c r="A271" s="50" t="s">
        <v>16</v>
      </c>
      <c r="B271" s="291">
        <v>0</v>
      </c>
      <c r="C271" s="292">
        <v>100</v>
      </c>
      <c r="D271" s="292">
        <v>0</v>
      </c>
      <c r="E271" s="292">
        <v>150</v>
      </c>
      <c r="F271" s="292">
        <v>0</v>
      </c>
      <c r="G271" s="293">
        <v>180</v>
      </c>
      <c r="H271" s="19"/>
      <c r="I271" s="19"/>
      <c r="J271" s="19"/>
    </row>
    <row r="272" spans="1:10" s="15" customFormat="1" ht="12.75" thickBot="1" x14ac:dyDescent="0.25">
      <c r="A272" s="504"/>
      <c r="B272" s="505"/>
      <c r="C272" s="505"/>
      <c r="D272" s="505"/>
      <c r="E272" s="505"/>
      <c r="F272" s="505"/>
      <c r="G272" s="506"/>
      <c r="H272" s="85"/>
      <c r="I272" s="85"/>
      <c r="J272" s="85"/>
    </row>
    <row r="273" spans="1:10" s="2" customFormat="1" x14ac:dyDescent="0.25">
      <c r="A273" s="519" t="s">
        <v>20</v>
      </c>
      <c r="B273" s="520"/>
      <c r="C273" s="520"/>
      <c r="D273" s="520"/>
      <c r="E273" s="520"/>
      <c r="F273" s="520"/>
      <c r="G273" s="521"/>
      <c r="H273" s="19"/>
      <c r="I273" s="19"/>
      <c r="J273" s="19"/>
    </row>
    <row r="274" spans="1:10" s="2" customFormat="1" x14ac:dyDescent="0.25">
      <c r="A274" s="87" t="s">
        <v>27</v>
      </c>
      <c r="B274" s="525">
        <v>100</v>
      </c>
      <c r="C274" s="525"/>
      <c r="D274" s="525">
        <v>150</v>
      </c>
      <c r="E274" s="525"/>
      <c r="F274" s="525">
        <v>180</v>
      </c>
      <c r="G274" s="526"/>
      <c r="H274" s="19"/>
      <c r="I274" s="19"/>
      <c r="J274" s="19"/>
    </row>
    <row r="275" spans="1:10" s="2" customFormat="1" x14ac:dyDescent="0.25">
      <c r="A275" s="500" t="s">
        <v>25</v>
      </c>
      <c r="B275" s="501"/>
      <c r="C275" s="501"/>
      <c r="D275" s="501"/>
      <c r="E275" s="501"/>
      <c r="F275" s="501"/>
      <c r="G275" s="502"/>
      <c r="H275" s="19"/>
      <c r="I275" s="19"/>
      <c r="J275" s="19"/>
    </row>
    <row r="276" spans="1:10" s="2" customFormat="1" x14ac:dyDescent="0.25">
      <c r="A276" s="18" t="s">
        <v>21</v>
      </c>
      <c r="B276" s="497">
        <f>(D276*100)/150</f>
        <v>0.14666666666666667</v>
      </c>
      <c r="C276" s="497"/>
      <c r="D276" s="495">
        <f>[3]TDSheet!$E$212</f>
        <v>0.22</v>
      </c>
      <c r="E276" s="495"/>
      <c r="F276" s="495">
        <f>[4]TDSheet!$E$211</f>
        <v>0.26</v>
      </c>
      <c r="G276" s="496"/>
      <c r="H276" s="19"/>
      <c r="I276" s="19"/>
      <c r="J276" s="19"/>
    </row>
    <row r="277" spans="1:10" s="2" customFormat="1" x14ac:dyDescent="0.25">
      <c r="A277" s="18" t="s">
        <v>22</v>
      </c>
      <c r="B277" s="497">
        <f t="shared" ref="B277:B280" si="19">(D277*100)/150</f>
        <v>0.06</v>
      </c>
      <c r="C277" s="497"/>
      <c r="D277" s="495">
        <f>[3]TDSheet!$F$212</f>
        <v>0.09</v>
      </c>
      <c r="E277" s="495"/>
      <c r="F277" s="495">
        <f>[4]TDSheet!$F$211</f>
        <v>0.11</v>
      </c>
      <c r="G277" s="496"/>
      <c r="H277" s="19"/>
      <c r="I277" s="19"/>
      <c r="J277" s="19"/>
    </row>
    <row r="278" spans="1:10" s="2" customFormat="1" x14ac:dyDescent="0.25">
      <c r="A278" s="18" t="s">
        <v>23</v>
      </c>
      <c r="B278" s="498">
        <f t="shared" si="19"/>
        <v>11.086666666666666</v>
      </c>
      <c r="C278" s="498"/>
      <c r="D278" s="495">
        <f>[3]TDSheet!$G$212</f>
        <v>16.63</v>
      </c>
      <c r="E278" s="495"/>
      <c r="F278" s="498">
        <f>[4]TDSheet!$G$211</f>
        <v>17.8</v>
      </c>
      <c r="G278" s="499"/>
      <c r="H278" s="19"/>
      <c r="I278" s="19"/>
      <c r="J278" s="19"/>
    </row>
    <row r="279" spans="1:10" s="2" customFormat="1" x14ac:dyDescent="0.25">
      <c r="A279" s="18" t="s">
        <v>24</v>
      </c>
      <c r="B279" s="498">
        <f t="shared" si="19"/>
        <v>45.399999999999991</v>
      </c>
      <c r="C279" s="498"/>
      <c r="D279" s="495">
        <f>[3]TDSheet!$H$212</f>
        <v>68.099999999999994</v>
      </c>
      <c r="E279" s="495"/>
      <c r="F279" s="495">
        <f>[4]TDSheet!$H$211</f>
        <v>81.72</v>
      </c>
      <c r="G279" s="496"/>
      <c r="H279" s="19"/>
      <c r="I279" s="19"/>
      <c r="J279" s="19"/>
    </row>
    <row r="280" spans="1:10" s="2" customFormat="1" ht="15.75" thickBot="1" x14ac:dyDescent="0.3">
      <c r="A280" s="21" t="s">
        <v>26</v>
      </c>
      <c r="B280" s="481">
        <f t="shared" si="19"/>
        <v>4.333333333333333</v>
      </c>
      <c r="C280" s="481"/>
      <c r="D280" s="516">
        <f>[3]TDSheet!$I$212</f>
        <v>6.5</v>
      </c>
      <c r="E280" s="516"/>
      <c r="F280" s="481">
        <f>[4]TDSheet!$I$211</f>
        <v>7.8</v>
      </c>
      <c r="G280" s="482"/>
      <c r="H280" s="19"/>
      <c r="I280" s="19"/>
      <c r="J280" s="19"/>
    </row>
    <row r="281" spans="1:10" s="2" customFormat="1" ht="15.75" thickBot="1" x14ac:dyDescent="0.3">
      <c r="A281" s="16"/>
      <c r="B281" s="88"/>
      <c r="C281" s="88"/>
      <c r="D281" s="89"/>
      <c r="E281" s="89"/>
      <c r="F281" s="88"/>
      <c r="G281" s="90"/>
      <c r="H281" s="19"/>
      <c r="I281" s="19"/>
      <c r="J281" s="19"/>
    </row>
    <row r="282" spans="1:10" s="2" customFormat="1" x14ac:dyDescent="0.25">
      <c r="A282" s="483" t="s">
        <v>28</v>
      </c>
      <c r="B282" s="485" t="s">
        <v>69</v>
      </c>
      <c r="C282" s="485"/>
      <c r="D282" s="485"/>
      <c r="E282" s="485"/>
      <c r="F282" s="485"/>
      <c r="G282" s="486"/>
      <c r="H282" s="19"/>
      <c r="I282" s="19"/>
      <c r="J282" s="19"/>
    </row>
    <row r="283" spans="1:10" s="2" customFormat="1" x14ac:dyDescent="0.25">
      <c r="A283" s="484"/>
      <c r="B283" s="487"/>
      <c r="C283" s="487"/>
      <c r="D283" s="487"/>
      <c r="E283" s="487"/>
      <c r="F283" s="487"/>
      <c r="G283" s="488"/>
      <c r="H283" s="19"/>
      <c r="I283" s="19"/>
      <c r="J283" s="19"/>
    </row>
    <row r="284" spans="1:10" s="2" customFormat="1" x14ac:dyDescent="0.25">
      <c r="A284" s="16"/>
      <c r="B284" s="487"/>
      <c r="C284" s="487"/>
      <c r="D284" s="487"/>
      <c r="E284" s="487"/>
      <c r="F284" s="487"/>
      <c r="G284" s="488"/>
      <c r="H284" s="19"/>
      <c r="I284" s="19"/>
      <c r="J284" s="19"/>
    </row>
    <row r="285" spans="1:10" s="2" customFormat="1" x14ac:dyDescent="0.25">
      <c r="A285" s="16"/>
      <c r="B285" s="487"/>
      <c r="C285" s="487"/>
      <c r="D285" s="487"/>
      <c r="E285" s="487"/>
      <c r="F285" s="487"/>
      <c r="G285" s="488"/>
      <c r="H285" s="19"/>
      <c r="I285" s="19"/>
      <c r="J285" s="19"/>
    </row>
    <row r="286" spans="1:10" s="2" customFormat="1" ht="15.75" thickBot="1" x14ac:dyDescent="0.3">
      <c r="A286" s="17"/>
      <c r="B286" s="489"/>
      <c r="C286" s="489"/>
      <c r="D286" s="489"/>
      <c r="E286" s="489"/>
      <c r="F286" s="489"/>
      <c r="G286" s="490"/>
      <c r="H286" s="19"/>
      <c r="I286" s="19"/>
      <c r="J286" s="19"/>
    </row>
    <row r="287" spans="1:10" ht="15.75" thickBot="1" x14ac:dyDescent="0.3"/>
    <row r="288" spans="1:10" ht="20.25" customHeight="1" x14ac:dyDescent="0.25">
      <c r="A288" s="299" t="s">
        <v>0</v>
      </c>
      <c r="B288" s="571" t="s">
        <v>59</v>
      </c>
      <c r="C288" s="572"/>
      <c r="D288" s="572"/>
      <c r="E288" s="572"/>
      <c r="F288" s="572"/>
      <c r="G288" s="572"/>
      <c r="H288" s="572"/>
      <c r="I288" s="573"/>
    </row>
    <row r="289" spans="1:10" s="1" customFormat="1" ht="30.75" customHeight="1" x14ac:dyDescent="0.25">
      <c r="A289" s="128" t="s">
        <v>2</v>
      </c>
      <c r="B289" s="563" t="s">
        <v>60</v>
      </c>
      <c r="C289" s="564"/>
      <c r="D289" s="564"/>
      <c r="E289" s="564"/>
      <c r="F289" s="564"/>
      <c r="G289" s="564"/>
      <c r="H289" s="564"/>
      <c r="I289" s="565"/>
      <c r="J289" s="42"/>
    </row>
    <row r="290" spans="1:10" x14ac:dyDescent="0.25">
      <c r="A290" s="18" t="s">
        <v>4</v>
      </c>
      <c r="B290" s="560">
        <v>375</v>
      </c>
      <c r="C290" s="561"/>
      <c r="D290" s="561"/>
      <c r="E290" s="561"/>
      <c r="F290" s="561"/>
      <c r="G290" s="561"/>
      <c r="H290" s="561"/>
      <c r="I290" s="562"/>
    </row>
    <row r="291" spans="1:10" s="1" customFormat="1" ht="39" customHeight="1" x14ac:dyDescent="0.25">
      <c r="A291" s="300" t="s">
        <v>5</v>
      </c>
      <c r="B291" s="557" t="s">
        <v>6</v>
      </c>
      <c r="C291" s="558"/>
      <c r="D291" s="558"/>
      <c r="E291" s="558"/>
      <c r="F291" s="558"/>
      <c r="G291" s="558"/>
      <c r="H291" s="558"/>
      <c r="I291" s="559"/>
      <c r="J291" s="42"/>
    </row>
    <row r="292" spans="1:10" x14ac:dyDescent="0.25">
      <c r="A292" s="553" t="s">
        <v>7</v>
      </c>
      <c r="B292" s="560" t="s">
        <v>9</v>
      </c>
      <c r="C292" s="561"/>
      <c r="D292" s="561"/>
      <c r="E292" s="561"/>
      <c r="F292" s="561"/>
      <c r="G292" s="561"/>
      <c r="H292" s="561"/>
      <c r="I292" s="562"/>
    </row>
    <row r="293" spans="1:10" x14ac:dyDescent="0.25">
      <c r="A293" s="553"/>
      <c r="B293" s="560" t="s">
        <v>10</v>
      </c>
      <c r="C293" s="561"/>
      <c r="D293" s="561"/>
      <c r="E293" s="561"/>
      <c r="F293" s="561"/>
      <c r="G293" s="561"/>
      <c r="H293" s="561"/>
      <c r="I293" s="562"/>
    </row>
    <row r="294" spans="1:10" s="1" customFormat="1" ht="34.5" customHeight="1" x14ac:dyDescent="0.25">
      <c r="A294" s="553"/>
      <c r="B294" s="269" t="s">
        <v>8</v>
      </c>
      <c r="C294" s="269" t="s">
        <v>11</v>
      </c>
      <c r="D294" s="269" t="s">
        <v>8</v>
      </c>
      <c r="E294" s="269" t="s">
        <v>11</v>
      </c>
      <c r="F294" s="269" t="s">
        <v>8</v>
      </c>
      <c r="G294" s="269" t="s">
        <v>11</v>
      </c>
      <c r="H294" s="269" t="s">
        <v>8</v>
      </c>
      <c r="I294" s="46" t="s">
        <v>11</v>
      </c>
      <c r="J294" s="42"/>
    </row>
    <row r="295" spans="1:10" x14ac:dyDescent="0.25">
      <c r="A295" s="18" t="s">
        <v>58</v>
      </c>
      <c r="B295" s="249">
        <f>(D295*C299)/E299</f>
        <v>15</v>
      </c>
      <c r="C295" s="249">
        <f>(E295*C299)/E299</f>
        <v>15</v>
      </c>
      <c r="D295" s="267">
        <v>22.5</v>
      </c>
      <c r="E295" s="267">
        <v>22.5</v>
      </c>
      <c r="F295" s="267">
        <v>27</v>
      </c>
      <c r="G295" s="267">
        <v>27</v>
      </c>
      <c r="H295" s="211">
        <v>25.5</v>
      </c>
      <c r="I295" s="222">
        <v>25.5</v>
      </c>
    </row>
    <row r="296" spans="1:10" x14ac:dyDescent="0.25">
      <c r="A296" s="18" t="s">
        <v>13</v>
      </c>
      <c r="B296" s="249">
        <f>(D296*C299)/E299</f>
        <v>10</v>
      </c>
      <c r="C296" s="249">
        <f>(E296*100)/150</f>
        <v>10</v>
      </c>
      <c r="D296" s="267">
        <v>15</v>
      </c>
      <c r="E296" s="267">
        <v>15</v>
      </c>
      <c r="F296" s="267">
        <v>18</v>
      </c>
      <c r="G296" s="267">
        <v>18</v>
      </c>
      <c r="H296" s="211">
        <v>17</v>
      </c>
      <c r="I296" s="222">
        <v>17</v>
      </c>
    </row>
    <row r="297" spans="1:10" x14ac:dyDescent="0.25">
      <c r="A297" s="18" t="s">
        <v>15</v>
      </c>
      <c r="B297" s="249">
        <f>(D297*C299)/E299</f>
        <v>86.666666666666671</v>
      </c>
      <c r="C297" s="249">
        <f t="shared" ref="C297" si="20">(E297*100)/150</f>
        <v>86.666666666666671</v>
      </c>
      <c r="D297" s="267">
        <v>130</v>
      </c>
      <c r="E297" s="267">
        <v>130</v>
      </c>
      <c r="F297" s="267">
        <v>155</v>
      </c>
      <c r="G297" s="267">
        <v>155</v>
      </c>
      <c r="H297" s="211">
        <v>146</v>
      </c>
      <c r="I297" s="222">
        <v>146</v>
      </c>
    </row>
    <row r="298" spans="1:10" x14ac:dyDescent="0.25">
      <c r="A298" s="18"/>
      <c r="B298" s="249"/>
      <c r="C298" s="249"/>
      <c r="D298" s="267"/>
      <c r="E298" s="267"/>
      <c r="F298" s="267"/>
      <c r="G298" s="267"/>
      <c r="H298" s="211"/>
      <c r="I298" s="222"/>
    </row>
    <row r="299" spans="1:10" s="2" customFormat="1" x14ac:dyDescent="0.25">
      <c r="A299" s="301" t="s">
        <v>16</v>
      </c>
      <c r="B299" s="302">
        <v>0</v>
      </c>
      <c r="C299" s="303">
        <v>100</v>
      </c>
      <c r="D299" s="303">
        <v>0</v>
      </c>
      <c r="E299" s="303">
        <v>150</v>
      </c>
      <c r="F299" s="303">
        <v>0</v>
      </c>
      <c r="G299" s="303">
        <v>180</v>
      </c>
      <c r="H299" s="220">
        <v>0</v>
      </c>
      <c r="I299" s="223">
        <v>170</v>
      </c>
      <c r="J299" s="19"/>
    </row>
    <row r="300" spans="1:10" s="15" customFormat="1" ht="12.75" thickBot="1" x14ac:dyDescent="0.25">
      <c r="A300" s="554"/>
      <c r="B300" s="555"/>
      <c r="C300" s="555"/>
      <c r="D300" s="555"/>
      <c r="E300" s="555"/>
      <c r="F300" s="555"/>
      <c r="G300" s="555"/>
      <c r="H300" s="221"/>
      <c r="I300" s="224"/>
      <c r="J300" s="85"/>
    </row>
    <row r="301" spans="1:10" s="2" customFormat="1" ht="15.75" thickBot="1" x14ac:dyDescent="0.3">
      <c r="A301" s="566" t="s">
        <v>20</v>
      </c>
      <c r="B301" s="567"/>
      <c r="C301" s="567"/>
      <c r="D301" s="567"/>
      <c r="E301" s="567"/>
      <c r="F301" s="567"/>
      <c r="G301" s="567"/>
      <c r="H301" s="567"/>
      <c r="I301" s="568"/>
      <c r="J301" s="19"/>
    </row>
    <row r="302" spans="1:10" s="2" customFormat="1" x14ac:dyDescent="0.25">
      <c r="A302" s="304" t="s">
        <v>27</v>
      </c>
      <c r="B302" s="556">
        <v>100</v>
      </c>
      <c r="C302" s="556"/>
      <c r="D302" s="556">
        <v>150</v>
      </c>
      <c r="E302" s="556"/>
      <c r="F302" s="556">
        <v>180</v>
      </c>
      <c r="G302" s="556"/>
      <c r="H302" s="569">
        <v>170</v>
      </c>
      <c r="I302" s="570"/>
      <c r="J302" s="19"/>
    </row>
    <row r="303" spans="1:10" s="2" customFormat="1" x14ac:dyDescent="0.25">
      <c r="A303" s="547" t="s">
        <v>25</v>
      </c>
      <c r="B303" s="548"/>
      <c r="C303" s="548"/>
      <c r="D303" s="548"/>
      <c r="E303" s="548"/>
      <c r="F303" s="548"/>
      <c r="G303" s="548"/>
      <c r="H303" s="548"/>
      <c r="I303" s="549"/>
      <c r="J303" s="19"/>
    </row>
    <row r="304" spans="1:10" s="2" customFormat="1" x14ac:dyDescent="0.25">
      <c r="A304" s="18" t="s">
        <v>21</v>
      </c>
      <c r="B304" s="497">
        <f>(D304*100)/150</f>
        <v>0.33333333333333331</v>
      </c>
      <c r="C304" s="497"/>
      <c r="D304" s="495">
        <f>[3]TDSheet!$E$61</f>
        <v>0.5</v>
      </c>
      <c r="E304" s="495"/>
      <c r="F304" s="495">
        <f>[4]TDSheet!$E$61</f>
        <v>0.6</v>
      </c>
      <c r="G304" s="495"/>
      <c r="H304" s="550">
        <f>[6]TDSheet!$E$73</f>
        <v>0.58099999999999996</v>
      </c>
      <c r="I304" s="551"/>
      <c r="J304" s="19"/>
    </row>
    <row r="305" spans="1:10" s="2" customFormat="1" x14ac:dyDescent="0.25">
      <c r="A305" s="18" t="s">
        <v>22</v>
      </c>
      <c r="B305" s="497">
        <f t="shared" ref="B305:B308" si="21">(D305*100)/150</f>
        <v>0.13333333333333333</v>
      </c>
      <c r="C305" s="497"/>
      <c r="D305" s="495">
        <f>[3]TDSheet!$F$61</f>
        <v>0.2</v>
      </c>
      <c r="E305" s="495"/>
      <c r="F305" s="495">
        <f>[4]TDSheet!$F$61</f>
        <v>0.24440000000000001</v>
      </c>
      <c r="G305" s="495"/>
      <c r="H305" s="550">
        <f>[6]TDSheet!$F$73</f>
        <v>0.22189500000000001</v>
      </c>
      <c r="I305" s="551"/>
      <c r="J305" s="19"/>
    </row>
    <row r="306" spans="1:10" s="2" customFormat="1" x14ac:dyDescent="0.25">
      <c r="A306" s="18" t="s">
        <v>23</v>
      </c>
      <c r="B306" s="498">
        <f t="shared" si="21"/>
        <v>9.4666666666666668</v>
      </c>
      <c r="C306" s="498"/>
      <c r="D306" s="495">
        <f>[3]TDSheet!$G$61</f>
        <v>14.2</v>
      </c>
      <c r="E306" s="495"/>
      <c r="F306" s="495">
        <f>[4]TDSheet!$G$61</f>
        <v>17.100000000000001</v>
      </c>
      <c r="G306" s="495"/>
      <c r="H306" s="545">
        <f>[6]TDSheet!$G$73</f>
        <v>15.9198</v>
      </c>
      <c r="I306" s="546"/>
      <c r="J306" s="19"/>
    </row>
    <row r="307" spans="1:10" s="2" customFormat="1" x14ac:dyDescent="0.25">
      <c r="A307" s="18" t="s">
        <v>24</v>
      </c>
      <c r="B307" s="498">
        <f t="shared" si="21"/>
        <v>40.666666666666664</v>
      </c>
      <c r="C307" s="498"/>
      <c r="D307" s="495">
        <f>[3]TDSheet!$H$61</f>
        <v>61</v>
      </c>
      <c r="E307" s="495"/>
      <c r="F307" s="495">
        <f>[4]TDSheet!$H$61</f>
        <v>73.2</v>
      </c>
      <c r="G307" s="495"/>
      <c r="H307" s="543">
        <f>[6]TDSheet!$H$73</f>
        <v>68.84</v>
      </c>
      <c r="I307" s="544"/>
      <c r="J307" s="19"/>
    </row>
    <row r="308" spans="1:10" s="2" customFormat="1" x14ac:dyDescent="0.25">
      <c r="A308" s="305" t="s">
        <v>26</v>
      </c>
      <c r="B308" s="498">
        <f t="shared" si="21"/>
        <v>6.333333333333333</v>
      </c>
      <c r="C308" s="498"/>
      <c r="D308" s="552">
        <f>[3]TDSheet!$I$61</f>
        <v>9.5</v>
      </c>
      <c r="E308" s="552"/>
      <c r="F308" s="495">
        <f>[4]TDSheet!$I$61</f>
        <v>11.4</v>
      </c>
      <c r="G308" s="495"/>
      <c r="H308" s="545">
        <f>[6]TDSheet!$I$73</f>
        <v>10.8</v>
      </c>
      <c r="I308" s="546"/>
      <c r="J308" s="19"/>
    </row>
    <row r="309" spans="1:10" s="2" customFormat="1" ht="15.75" thickBot="1" x14ac:dyDescent="0.3">
      <c r="A309" s="534"/>
      <c r="B309" s="535"/>
      <c r="C309" s="535"/>
      <c r="D309" s="535"/>
      <c r="E309" s="535"/>
      <c r="F309" s="535"/>
      <c r="G309" s="535"/>
      <c r="H309" s="535"/>
      <c r="I309" s="536"/>
      <c r="J309" s="19"/>
    </row>
    <row r="310" spans="1:10" s="2" customFormat="1" ht="15" customHeight="1" x14ac:dyDescent="0.25">
      <c r="A310" s="540" t="s">
        <v>28</v>
      </c>
      <c r="B310" s="537" t="s">
        <v>68</v>
      </c>
      <c r="C310" s="485"/>
      <c r="D310" s="485"/>
      <c r="E310" s="485"/>
      <c r="F310" s="485"/>
      <c r="G310" s="485"/>
      <c r="H310" s="485"/>
      <c r="I310" s="486"/>
      <c r="J310" s="19"/>
    </row>
    <row r="311" spans="1:10" s="2" customFormat="1" x14ac:dyDescent="0.25">
      <c r="A311" s="541"/>
      <c r="B311" s="538"/>
      <c r="C311" s="487"/>
      <c r="D311" s="487"/>
      <c r="E311" s="487"/>
      <c r="F311" s="487"/>
      <c r="G311" s="487"/>
      <c r="H311" s="487"/>
      <c r="I311" s="488"/>
      <c r="J311" s="19"/>
    </row>
    <row r="312" spans="1:10" s="2" customFormat="1" x14ac:dyDescent="0.25">
      <c r="A312" s="541"/>
      <c r="B312" s="538"/>
      <c r="C312" s="487"/>
      <c r="D312" s="487"/>
      <c r="E312" s="487"/>
      <c r="F312" s="487"/>
      <c r="G312" s="487"/>
      <c r="H312" s="487"/>
      <c r="I312" s="488"/>
      <c r="J312" s="19"/>
    </row>
    <row r="313" spans="1:10" s="2" customFormat="1" x14ac:dyDescent="0.25">
      <c r="A313" s="541"/>
      <c r="B313" s="538"/>
      <c r="C313" s="487"/>
      <c r="D313" s="487"/>
      <c r="E313" s="487"/>
      <c r="F313" s="487"/>
      <c r="G313" s="487"/>
      <c r="H313" s="487"/>
      <c r="I313" s="488"/>
      <c r="J313" s="19"/>
    </row>
    <row r="314" spans="1:10" s="2" customFormat="1" ht="15.75" thickBot="1" x14ac:dyDescent="0.3">
      <c r="A314" s="542"/>
      <c r="B314" s="539"/>
      <c r="C314" s="489"/>
      <c r="D314" s="489"/>
      <c r="E314" s="489"/>
      <c r="F314" s="489"/>
      <c r="G314" s="489"/>
      <c r="H314" s="489"/>
      <c r="I314" s="490"/>
      <c r="J314" s="19"/>
    </row>
    <row r="315" spans="1:10" ht="15.75" thickBot="1" x14ac:dyDescent="0.3"/>
    <row r="316" spans="1:10" ht="20.25" customHeight="1" x14ac:dyDescent="0.25">
      <c r="A316" s="39" t="s">
        <v>0</v>
      </c>
      <c r="B316" s="493" t="s">
        <v>63</v>
      </c>
      <c r="C316" s="493"/>
      <c r="D316" s="493"/>
      <c r="E316" s="493"/>
      <c r="F316" s="493"/>
      <c r="G316" s="494"/>
    </row>
    <row r="317" spans="1:10" s="1" customFormat="1" ht="30.75" customHeight="1" x14ac:dyDescent="0.25">
      <c r="A317" s="41" t="s">
        <v>2</v>
      </c>
      <c r="B317" s="527" t="s">
        <v>61</v>
      </c>
      <c r="C317" s="527"/>
      <c r="D317" s="527"/>
      <c r="E317" s="527"/>
      <c r="F317" s="527"/>
      <c r="G317" s="528"/>
      <c r="H317" s="42"/>
      <c r="I317" s="42"/>
      <c r="J317" s="42"/>
    </row>
    <row r="318" spans="1:10" x14ac:dyDescent="0.25">
      <c r="A318" s="44" t="s">
        <v>4</v>
      </c>
      <c r="B318" s="491">
        <v>375</v>
      </c>
      <c r="C318" s="491"/>
      <c r="D318" s="491"/>
      <c r="E318" s="491"/>
      <c r="F318" s="491"/>
      <c r="G318" s="492"/>
    </row>
    <row r="319" spans="1:10" s="1" customFormat="1" ht="39" customHeight="1" x14ac:dyDescent="0.25">
      <c r="A319" s="45" t="s">
        <v>5</v>
      </c>
      <c r="B319" s="509" t="s">
        <v>6</v>
      </c>
      <c r="C319" s="509"/>
      <c r="D319" s="509"/>
      <c r="E319" s="509"/>
      <c r="F319" s="509"/>
      <c r="G319" s="510"/>
      <c r="H319" s="42"/>
      <c r="I319" s="42"/>
      <c r="J319" s="42"/>
    </row>
    <row r="320" spans="1:10" x14ac:dyDescent="0.25">
      <c r="A320" s="531" t="s">
        <v>7</v>
      </c>
      <c r="B320" s="514" t="s">
        <v>9</v>
      </c>
      <c r="C320" s="514"/>
      <c r="D320" s="514"/>
      <c r="E320" s="514"/>
      <c r="F320" s="514"/>
      <c r="G320" s="515"/>
    </row>
    <row r="321" spans="1:10" x14ac:dyDescent="0.25">
      <c r="A321" s="532"/>
      <c r="B321" s="514" t="s">
        <v>10</v>
      </c>
      <c r="C321" s="514"/>
      <c r="D321" s="514"/>
      <c r="E321" s="514"/>
      <c r="F321" s="514"/>
      <c r="G321" s="515"/>
    </row>
    <row r="322" spans="1:10" s="1" customFormat="1" ht="34.5" customHeight="1" x14ac:dyDescent="0.25">
      <c r="A322" s="533"/>
      <c r="B322" s="269" t="s">
        <v>8</v>
      </c>
      <c r="C322" s="269" t="s">
        <v>11</v>
      </c>
      <c r="D322" s="269" t="s">
        <v>8</v>
      </c>
      <c r="E322" s="269" t="s">
        <v>11</v>
      </c>
      <c r="F322" s="269" t="s">
        <v>8</v>
      </c>
      <c r="G322" s="46" t="s">
        <v>11</v>
      </c>
      <c r="H322" s="42"/>
      <c r="I322" s="42"/>
      <c r="J322" s="42"/>
    </row>
    <row r="323" spans="1:10" x14ac:dyDescent="0.25">
      <c r="A323" s="18" t="s">
        <v>62</v>
      </c>
      <c r="B323" s="249">
        <f>(D323*C327)/E327</f>
        <v>15</v>
      </c>
      <c r="C323" s="249">
        <f>(E323*C327)/E327</f>
        <v>15</v>
      </c>
      <c r="D323" s="267">
        <v>22.5</v>
      </c>
      <c r="E323" s="267">
        <v>22.5</v>
      </c>
      <c r="F323" s="267">
        <v>27</v>
      </c>
      <c r="G323" s="283">
        <v>27</v>
      </c>
    </row>
    <row r="324" spans="1:10" x14ac:dyDescent="0.25">
      <c r="A324" s="18" t="s">
        <v>13</v>
      </c>
      <c r="B324" s="249">
        <f>(D324*C327)/E327</f>
        <v>10</v>
      </c>
      <c r="C324" s="249">
        <f>(E324*100)/150</f>
        <v>10</v>
      </c>
      <c r="D324" s="267">
        <v>15</v>
      </c>
      <c r="E324" s="267">
        <v>15</v>
      </c>
      <c r="F324" s="267">
        <v>18</v>
      </c>
      <c r="G324" s="283">
        <v>18</v>
      </c>
    </row>
    <row r="325" spans="1:10" x14ac:dyDescent="0.25">
      <c r="A325" s="18" t="s">
        <v>15</v>
      </c>
      <c r="B325" s="249">
        <f>(D325*C327)/E327</f>
        <v>86.666666666666671</v>
      </c>
      <c r="C325" s="249">
        <f t="shared" ref="C325" si="22">(E325*100)/150</f>
        <v>86.666666666666671</v>
      </c>
      <c r="D325" s="267">
        <v>130</v>
      </c>
      <c r="E325" s="267">
        <v>130</v>
      </c>
      <c r="F325" s="267">
        <v>155</v>
      </c>
      <c r="G325" s="283">
        <v>155</v>
      </c>
    </row>
    <row r="326" spans="1:10" x14ac:dyDescent="0.25">
      <c r="A326" s="295"/>
      <c r="B326" s="249"/>
      <c r="C326" s="249"/>
      <c r="D326" s="125"/>
      <c r="E326" s="125"/>
      <c r="F326" s="125"/>
      <c r="G326" s="296"/>
    </row>
    <row r="327" spans="1:10" s="2" customFormat="1" ht="15.75" thickBot="1" x14ac:dyDescent="0.3">
      <c r="A327" s="50" t="s">
        <v>16</v>
      </c>
      <c r="B327" s="291">
        <v>0</v>
      </c>
      <c r="C327" s="292">
        <v>100</v>
      </c>
      <c r="D327" s="292">
        <v>0</v>
      </c>
      <c r="E327" s="292">
        <v>150</v>
      </c>
      <c r="F327" s="292">
        <v>0</v>
      </c>
      <c r="G327" s="293">
        <v>180</v>
      </c>
      <c r="H327" s="19"/>
      <c r="I327" s="19"/>
      <c r="J327" s="19"/>
    </row>
    <row r="328" spans="1:10" s="15" customFormat="1" ht="12.75" thickBot="1" x14ac:dyDescent="0.25">
      <c r="A328" s="504"/>
      <c r="B328" s="505"/>
      <c r="C328" s="505"/>
      <c r="D328" s="505"/>
      <c r="E328" s="505"/>
      <c r="F328" s="505"/>
      <c r="G328" s="506"/>
      <c r="H328" s="85"/>
      <c r="I328" s="85"/>
      <c r="J328" s="85"/>
    </row>
    <row r="329" spans="1:10" s="2" customFormat="1" x14ac:dyDescent="0.25">
      <c r="A329" s="519" t="s">
        <v>20</v>
      </c>
      <c r="B329" s="520"/>
      <c r="C329" s="520"/>
      <c r="D329" s="520"/>
      <c r="E329" s="520"/>
      <c r="F329" s="520"/>
      <c r="G329" s="521"/>
      <c r="H329" s="19"/>
      <c r="I329" s="19"/>
      <c r="J329" s="19"/>
    </row>
    <row r="330" spans="1:10" s="2" customFormat="1" x14ac:dyDescent="0.25">
      <c r="A330" s="87" t="s">
        <v>27</v>
      </c>
      <c r="B330" s="525">
        <v>100</v>
      </c>
      <c r="C330" s="525"/>
      <c r="D330" s="525">
        <v>150</v>
      </c>
      <c r="E330" s="525"/>
      <c r="F330" s="525">
        <v>180</v>
      </c>
      <c r="G330" s="526"/>
      <c r="H330" s="19"/>
      <c r="I330" s="19"/>
      <c r="J330" s="19"/>
    </row>
    <row r="331" spans="1:10" s="2" customFormat="1" x14ac:dyDescent="0.25">
      <c r="A331" s="500" t="s">
        <v>25</v>
      </c>
      <c r="B331" s="501"/>
      <c r="C331" s="501"/>
      <c r="D331" s="501"/>
      <c r="E331" s="501"/>
      <c r="F331" s="501"/>
      <c r="G331" s="502"/>
      <c r="H331" s="19"/>
      <c r="I331" s="19"/>
      <c r="J331" s="19"/>
    </row>
    <row r="332" spans="1:10" s="2" customFormat="1" x14ac:dyDescent="0.25">
      <c r="A332" s="18" t="s">
        <v>21</v>
      </c>
      <c r="B332" s="497">
        <f>(D332*100)/150</f>
        <v>6.6666666666666666E-2</v>
      </c>
      <c r="C332" s="497"/>
      <c r="D332" s="498">
        <f>[3]TDSheet!$E$740</f>
        <v>0.1</v>
      </c>
      <c r="E332" s="498"/>
      <c r="F332" s="495">
        <f>[4]TDSheet!$E$739</f>
        <v>0.13</v>
      </c>
      <c r="G332" s="496"/>
      <c r="H332" s="19"/>
      <c r="I332" s="19"/>
      <c r="J332" s="19"/>
    </row>
    <row r="333" spans="1:10" s="2" customFormat="1" x14ac:dyDescent="0.25">
      <c r="A333" s="18" t="s">
        <v>22</v>
      </c>
      <c r="B333" s="497">
        <f t="shared" ref="B333:B336" si="23">(D333*100)/150</f>
        <v>0</v>
      </c>
      <c r="C333" s="497"/>
      <c r="D333" s="495">
        <f>[3]TDSheet!$F$740</f>
        <v>0</v>
      </c>
      <c r="E333" s="495"/>
      <c r="F333" s="495">
        <f>[4]TDSheet!$F$739</f>
        <v>0</v>
      </c>
      <c r="G333" s="496"/>
      <c r="H333" s="19"/>
      <c r="I333" s="19"/>
      <c r="J333" s="19"/>
    </row>
    <row r="334" spans="1:10" s="2" customFormat="1" x14ac:dyDescent="0.25">
      <c r="A334" s="18" t="s">
        <v>23</v>
      </c>
      <c r="B334" s="498">
        <f t="shared" si="23"/>
        <v>8.4</v>
      </c>
      <c r="C334" s="498"/>
      <c r="D334" s="498">
        <f>[3]TDSheet!$G$740</f>
        <v>12.6</v>
      </c>
      <c r="E334" s="498"/>
      <c r="F334" s="498">
        <f>[4]TDSheet!$G$739</f>
        <v>15.1</v>
      </c>
      <c r="G334" s="499"/>
      <c r="H334" s="19"/>
      <c r="I334" s="19"/>
      <c r="J334" s="19"/>
    </row>
    <row r="335" spans="1:10" s="2" customFormat="1" x14ac:dyDescent="0.25">
      <c r="A335" s="18" t="s">
        <v>24</v>
      </c>
      <c r="B335" s="498">
        <f t="shared" si="23"/>
        <v>35</v>
      </c>
      <c r="C335" s="498"/>
      <c r="D335" s="498">
        <f>[3]TDSheet!$H$740</f>
        <v>52.5</v>
      </c>
      <c r="E335" s="498"/>
      <c r="F335" s="495">
        <f>[4]TDSheet!$H$739</f>
        <v>63.44</v>
      </c>
      <c r="G335" s="496"/>
      <c r="H335" s="19"/>
      <c r="I335" s="19"/>
      <c r="J335" s="19"/>
    </row>
    <row r="336" spans="1:10" s="2" customFormat="1" ht="15.75" thickBot="1" x14ac:dyDescent="0.3">
      <c r="A336" s="21" t="s">
        <v>26</v>
      </c>
      <c r="B336" s="481">
        <f t="shared" si="23"/>
        <v>4.666666666666667</v>
      </c>
      <c r="C336" s="481"/>
      <c r="D336" s="516">
        <f>[3]TDSheet!$I$740</f>
        <v>7</v>
      </c>
      <c r="E336" s="516"/>
      <c r="F336" s="481">
        <f>[4]TDSheet!$I$739</f>
        <v>8.4</v>
      </c>
      <c r="G336" s="482"/>
      <c r="H336" s="19"/>
      <c r="I336" s="19"/>
      <c r="J336" s="19"/>
    </row>
    <row r="337" spans="1:10" s="2" customFormat="1" ht="15.75" thickBot="1" x14ac:dyDescent="0.3">
      <c r="A337" s="16"/>
      <c r="B337" s="88"/>
      <c r="C337" s="88"/>
      <c r="D337" s="89"/>
      <c r="E337" s="89"/>
      <c r="F337" s="88"/>
      <c r="G337" s="90"/>
      <c r="H337" s="19"/>
      <c r="I337" s="19"/>
      <c r="J337" s="19"/>
    </row>
    <row r="338" spans="1:10" s="2" customFormat="1" x14ac:dyDescent="0.25">
      <c r="A338" s="483" t="s">
        <v>28</v>
      </c>
      <c r="B338" s="485" t="s">
        <v>67</v>
      </c>
      <c r="C338" s="485"/>
      <c r="D338" s="485"/>
      <c r="E338" s="485"/>
      <c r="F338" s="485"/>
      <c r="G338" s="486"/>
      <c r="H338" s="19"/>
      <c r="I338" s="19"/>
      <c r="J338" s="19"/>
    </row>
    <row r="339" spans="1:10" s="2" customFormat="1" x14ac:dyDescent="0.25">
      <c r="A339" s="484"/>
      <c r="B339" s="487"/>
      <c r="C339" s="487"/>
      <c r="D339" s="487"/>
      <c r="E339" s="487"/>
      <c r="F339" s="487"/>
      <c r="G339" s="488"/>
      <c r="H339" s="19"/>
      <c r="I339" s="19"/>
      <c r="J339" s="19"/>
    </row>
    <row r="340" spans="1:10" s="2" customFormat="1" x14ac:dyDescent="0.25">
      <c r="A340" s="16"/>
      <c r="B340" s="487"/>
      <c r="C340" s="487"/>
      <c r="D340" s="487"/>
      <c r="E340" s="487"/>
      <c r="F340" s="487"/>
      <c r="G340" s="488"/>
      <c r="H340" s="19"/>
      <c r="I340" s="19"/>
      <c r="J340" s="19"/>
    </row>
    <row r="341" spans="1:10" s="2" customFormat="1" x14ac:dyDescent="0.25">
      <c r="A341" s="16"/>
      <c r="B341" s="487"/>
      <c r="C341" s="487"/>
      <c r="D341" s="487"/>
      <c r="E341" s="487"/>
      <c r="F341" s="487"/>
      <c r="G341" s="488"/>
      <c r="H341" s="19"/>
      <c r="I341" s="19"/>
      <c r="J341" s="19"/>
    </row>
    <row r="342" spans="1:10" s="2" customFormat="1" ht="15.75" thickBot="1" x14ac:dyDescent="0.3">
      <c r="A342" s="17"/>
      <c r="B342" s="489"/>
      <c r="C342" s="489"/>
      <c r="D342" s="489"/>
      <c r="E342" s="489"/>
      <c r="F342" s="489"/>
      <c r="G342" s="490"/>
      <c r="H342" s="19"/>
      <c r="I342" s="19"/>
      <c r="J342" s="19"/>
    </row>
    <row r="343" spans="1:10" ht="15.75" thickBot="1" x14ac:dyDescent="0.3"/>
    <row r="344" spans="1:10" ht="22.5" customHeight="1" x14ac:dyDescent="0.25">
      <c r="A344" s="39" t="s">
        <v>0</v>
      </c>
      <c r="B344" s="493" t="s">
        <v>70</v>
      </c>
      <c r="C344" s="493"/>
      <c r="D344" s="493"/>
      <c r="E344" s="493"/>
      <c r="F344" s="493"/>
      <c r="G344" s="494"/>
    </row>
    <row r="345" spans="1:10" s="1" customFormat="1" ht="30.75" customHeight="1" x14ac:dyDescent="0.25">
      <c r="A345" s="41" t="s">
        <v>2</v>
      </c>
      <c r="B345" s="527" t="s">
        <v>64</v>
      </c>
      <c r="C345" s="527"/>
      <c r="D345" s="527"/>
      <c r="E345" s="527"/>
      <c r="F345" s="527"/>
      <c r="G345" s="528"/>
      <c r="H345" s="42"/>
      <c r="I345" s="42"/>
      <c r="J345" s="42"/>
    </row>
    <row r="346" spans="1:10" x14ac:dyDescent="0.25">
      <c r="A346" s="44" t="s">
        <v>4</v>
      </c>
      <c r="B346" s="491">
        <v>372</v>
      </c>
      <c r="C346" s="491"/>
      <c r="D346" s="491"/>
      <c r="E346" s="491"/>
      <c r="F346" s="491"/>
      <c r="G346" s="492"/>
    </row>
    <row r="347" spans="1:10" s="1" customFormat="1" ht="39" customHeight="1" x14ac:dyDescent="0.25">
      <c r="A347" s="45" t="s">
        <v>5</v>
      </c>
      <c r="B347" s="509" t="s">
        <v>6</v>
      </c>
      <c r="C347" s="509"/>
      <c r="D347" s="509"/>
      <c r="E347" s="509"/>
      <c r="F347" s="509"/>
      <c r="G347" s="510"/>
      <c r="H347" s="42"/>
      <c r="I347" s="42"/>
      <c r="J347" s="42"/>
    </row>
    <row r="348" spans="1:10" x14ac:dyDescent="0.25">
      <c r="A348" s="511" t="s">
        <v>7</v>
      </c>
      <c r="B348" s="514" t="s">
        <v>9</v>
      </c>
      <c r="C348" s="514"/>
      <c r="D348" s="514"/>
      <c r="E348" s="514"/>
      <c r="F348" s="514"/>
      <c r="G348" s="515"/>
    </row>
    <row r="349" spans="1:10" x14ac:dyDescent="0.25">
      <c r="A349" s="512"/>
      <c r="B349" s="514" t="s">
        <v>10</v>
      </c>
      <c r="C349" s="514"/>
      <c r="D349" s="514"/>
      <c r="E349" s="514"/>
      <c r="F349" s="514"/>
      <c r="G349" s="515"/>
    </row>
    <row r="350" spans="1:10" s="1" customFormat="1" ht="34.5" customHeight="1" x14ac:dyDescent="0.25">
      <c r="A350" s="513"/>
      <c r="B350" s="269" t="s">
        <v>8</v>
      </c>
      <c r="C350" s="269" t="s">
        <v>11</v>
      </c>
      <c r="D350" s="269" t="s">
        <v>8</v>
      </c>
      <c r="E350" s="269" t="s">
        <v>11</v>
      </c>
      <c r="F350" s="269" t="s">
        <v>8</v>
      </c>
      <c r="G350" s="46" t="s">
        <v>11</v>
      </c>
      <c r="H350" s="42"/>
      <c r="I350" s="42"/>
      <c r="J350" s="42">
        <v>150</v>
      </c>
    </row>
    <row r="351" spans="1:10" x14ac:dyDescent="0.25">
      <c r="A351" s="18" t="s">
        <v>65</v>
      </c>
      <c r="B351" s="249">
        <f>(D351*C354)/E354</f>
        <v>20</v>
      </c>
      <c r="C351" s="249">
        <f>(E351*C354)/E354</f>
        <v>20</v>
      </c>
      <c r="D351" s="267">
        <v>30</v>
      </c>
      <c r="E351" s="267">
        <v>30</v>
      </c>
      <c r="F351" s="267">
        <v>36</v>
      </c>
      <c r="G351" s="283">
        <v>36</v>
      </c>
      <c r="J351" s="19">
        <v>180</v>
      </c>
    </row>
    <row r="352" spans="1:10" x14ac:dyDescent="0.25">
      <c r="A352" s="18" t="s">
        <v>13</v>
      </c>
      <c r="B352" s="249">
        <f>(D352*C354)/E354</f>
        <v>10</v>
      </c>
      <c r="C352" s="249">
        <f>(E352*100)/150</f>
        <v>10</v>
      </c>
      <c r="D352" s="267">
        <v>15</v>
      </c>
      <c r="E352" s="267">
        <v>15</v>
      </c>
      <c r="F352" s="267">
        <v>18</v>
      </c>
      <c r="G352" s="283">
        <v>18</v>
      </c>
    </row>
    <row r="353" spans="1:10" x14ac:dyDescent="0.25">
      <c r="A353" s="18" t="s">
        <v>15</v>
      </c>
      <c r="B353" s="249">
        <f>(D353*C354)/E354</f>
        <v>86.666666666666671</v>
      </c>
      <c r="C353" s="249">
        <f t="shared" ref="C353" si="24">(E353*100)/150</f>
        <v>86.666666666666671</v>
      </c>
      <c r="D353" s="267">
        <v>130</v>
      </c>
      <c r="E353" s="267">
        <v>130</v>
      </c>
      <c r="F353" s="267">
        <v>155</v>
      </c>
      <c r="G353" s="283">
        <v>155</v>
      </c>
    </row>
    <row r="354" spans="1:10" s="2" customFormat="1" ht="15.75" thickBot="1" x14ac:dyDescent="0.3">
      <c r="A354" s="50" t="s">
        <v>16</v>
      </c>
      <c r="B354" s="291">
        <v>0</v>
      </c>
      <c r="C354" s="292">
        <v>100</v>
      </c>
      <c r="D354" s="292">
        <v>0</v>
      </c>
      <c r="E354" s="292">
        <v>150</v>
      </c>
      <c r="F354" s="292">
        <v>0</v>
      </c>
      <c r="G354" s="293">
        <v>180</v>
      </c>
      <c r="H354" s="19"/>
      <c r="I354" s="19"/>
      <c r="J354" s="19"/>
    </row>
    <row r="355" spans="1:10" s="15" customFormat="1" ht="12.75" thickBot="1" x14ac:dyDescent="0.25">
      <c r="A355" s="504"/>
      <c r="B355" s="505"/>
      <c r="C355" s="505"/>
      <c r="D355" s="505"/>
      <c r="E355" s="505"/>
      <c r="F355" s="505"/>
      <c r="G355" s="506"/>
      <c r="H355" s="85"/>
      <c r="I355" s="85"/>
      <c r="J355" s="85"/>
    </row>
    <row r="356" spans="1:10" s="2" customFormat="1" x14ac:dyDescent="0.25">
      <c r="A356" s="519" t="s">
        <v>20</v>
      </c>
      <c r="B356" s="520"/>
      <c r="C356" s="520"/>
      <c r="D356" s="520"/>
      <c r="E356" s="520"/>
      <c r="F356" s="520"/>
      <c r="G356" s="521"/>
      <c r="H356" s="19"/>
      <c r="I356" s="19"/>
      <c r="J356" s="19"/>
    </row>
    <row r="357" spans="1:10" s="2" customFormat="1" x14ac:dyDescent="0.25">
      <c r="A357" s="87" t="s">
        <v>27</v>
      </c>
      <c r="B357" s="525">
        <v>100</v>
      </c>
      <c r="C357" s="525"/>
      <c r="D357" s="525">
        <v>150</v>
      </c>
      <c r="E357" s="525"/>
      <c r="F357" s="525">
        <v>180</v>
      </c>
      <c r="G357" s="526"/>
      <c r="H357" s="19"/>
      <c r="I357" s="19"/>
      <c r="J357" s="19"/>
    </row>
    <row r="358" spans="1:10" s="2" customFormat="1" x14ac:dyDescent="0.25">
      <c r="A358" s="500" t="s">
        <v>25</v>
      </c>
      <c r="B358" s="501"/>
      <c r="C358" s="501"/>
      <c r="D358" s="501"/>
      <c r="E358" s="501"/>
      <c r="F358" s="501"/>
      <c r="G358" s="502"/>
      <c r="H358" s="19"/>
      <c r="I358" s="19"/>
      <c r="J358" s="19"/>
    </row>
    <row r="359" spans="1:10" s="20" customFormat="1" x14ac:dyDescent="0.25">
      <c r="A359" s="18" t="s">
        <v>21</v>
      </c>
      <c r="B359" s="497">
        <f>(D359*100)/150</f>
        <v>6.6666666666666666E-2</v>
      </c>
      <c r="C359" s="497"/>
      <c r="D359" s="498">
        <f>[3]TDSheet!$E$562</f>
        <v>0.1</v>
      </c>
      <c r="E359" s="498"/>
      <c r="F359" s="495">
        <f>[4]TDSheet!$E$561</f>
        <v>0.12</v>
      </c>
      <c r="G359" s="496"/>
      <c r="H359" s="19"/>
      <c r="I359" s="19"/>
      <c r="J359" s="19"/>
    </row>
    <row r="360" spans="1:10" s="20" customFormat="1" x14ac:dyDescent="0.25">
      <c r="A360" s="18" t="s">
        <v>22</v>
      </c>
      <c r="B360" s="497">
        <f t="shared" ref="B360:B363" si="25">(D360*100)/150</f>
        <v>0</v>
      </c>
      <c r="C360" s="497"/>
      <c r="D360" s="498">
        <f>[3]TDSheet!$F$562</f>
        <v>0</v>
      </c>
      <c r="E360" s="498"/>
      <c r="F360" s="495">
        <f>[4]TDSheet!$F$561</f>
        <v>0</v>
      </c>
      <c r="G360" s="496"/>
      <c r="H360" s="19"/>
      <c r="I360" s="19"/>
      <c r="J360" s="19"/>
    </row>
    <row r="361" spans="1:10" s="20" customFormat="1" x14ac:dyDescent="0.25">
      <c r="A361" s="18" t="s">
        <v>23</v>
      </c>
      <c r="B361" s="498">
        <f t="shared" si="25"/>
        <v>6.666666666666667</v>
      </c>
      <c r="C361" s="498"/>
      <c r="D361" s="498">
        <f>[3]TDSheet!$G$562</f>
        <v>10</v>
      </c>
      <c r="E361" s="498"/>
      <c r="F361" s="498">
        <f>[4]TDSheet!$G$561</f>
        <v>12.4</v>
      </c>
      <c r="G361" s="499"/>
      <c r="H361" s="19"/>
      <c r="I361" s="19"/>
      <c r="J361" s="19"/>
    </row>
    <row r="362" spans="1:10" s="20" customFormat="1" x14ac:dyDescent="0.25">
      <c r="A362" s="18" t="s">
        <v>24</v>
      </c>
      <c r="B362" s="498">
        <f t="shared" si="25"/>
        <v>27.666666666666668</v>
      </c>
      <c r="C362" s="498"/>
      <c r="D362" s="498">
        <f>[3]TDSheet!$H$562</f>
        <v>41.5</v>
      </c>
      <c r="E362" s="498"/>
      <c r="F362" s="498">
        <f>[4]TDSheet!$H$561</f>
        <v>50.2</v>
      </c>
      <c r="G362" s="499"/>
      <c r="H362" s="19"/>
      <c r="I362" s="19"/>
      <c r="J362" s="19"/>
    </row>
    <row r="363" spans="1:10" s="20" customFormat="1" ht="15.75" thickBot="1" x14ac:dyDescent="0.3">
      <c r="A363" s="21" t="s">
        <v>26</v>
      </c>
      <c r="B363" s="481">
        <f t="shared" si="25"/>
        <v>3.3333333333333335</v>
      </c>
      <c r="C363" s="481"/>
      <c r="D363" s="516">
        <f>[3]TDSheet!$I$562</f>
        <v>5</v>
      </c>
      <c r="E363" s="516"/>
      <c r="F363" s="481">
        <f>[4]TDSheet!$I$561</f>
        <v>6</v>
      </c>
      <c r="G363" s="482"/>
      <c r="H363" s="19"/>
      <c r="I363" s="19"/>
      <c r="J363" s="19"/>
    </row>
    <row r="364" spans="1:10" s="2" customFormat="1" ht="15.75" thickBot="1" x14ac:dyDescent="0.3">
      <c r="A364" s="16"/>
      <c r="B364" s="88"/>
      <c r="C364" s="88"/>
      <c r="D364" s="89"/>
      <c r="E364" s="89"/>
      <c r="F364" s="88"/>
      <c r="G364" s="90"/>
      <c r="H364" s="19"/>
      <c r="I364" s="19"/>
      <c r="J364" s="19"/>
    </row>
    <row r="365" spans="1:10" s="2" customFormat="1" x14ac:dyDescent="0.25">
      <c r="A365" s="483" t="s">
        <v>28</v>
      </c>
      <c r="B365" s="485" t="s">
        <v>66</v>
      </c>
      <c r="C365" s="485"/>
      <c r="D365" s="485"/>
      <c r="E365" s="485"/>
      <c r="F365" s="485"/>
      <c r="G365" s="486"/>
      <c r="H365" s="19"/>
      <c r="I365" s="19"/>
      <c r="J365" s="19"/>
    </row>
    <row r="366" spans="1:10" s="2" customFormat="1" x14ac:dyDescent="0.25">
      <c r="A366" s="484"/>
      <c r="B366" s="487"/>
      <c r="C366" s="487"/>
      <c r="D366" s="487"/>
      <c r="E366" s="487"/>
      <c r="F366" s="487"/>
      <c r="G366" s="488"/>
      <c r="H366" s="19"/>
      <c r="I366" s="19"/>
      <c r="J366" s="19"/>
    </row>
    <row r="367" spans="1:10" s="2" customFormat="1" x14ac:dyDescent="0.25">
      <c r="A367" s="16"/>
      <c r="B367" s="487"/>
      <c r="C367" s="487"/>
      <c r="D367" s="487"/>
      <c r="E367" s="487"/>
      <c r="F367" s="487"/>
      <c r="G367" s="488"/>
      <c r="H367" s="19"/>
      <c r="I367" s="19"/>
      <c r="J367" s="19"/>
    </row>
    <row r="368" spans="1:10" s="2" customFormat="1" x14ac:dyDescent="0.25">
      <c r="A368" s="16"/>
      <c r="B368" s="487"/>
      <c r="C368" s="487"/>
      <c r="D368" s="487"/>
      <c r="E368" s="487"/>
      <c r="F368" s="487"/>
      <c r="G368" s="488"/>
      <c r="H368" s="19"/>
      <c r="I368" s="19"/>
      <c r="J368" s="19"/>
    </row>
    <row r="369" spans="1:10" s="2" customFormat="1" ht="15.75" thickBot="1" x14ac:dyDescent="0.3">
      <c r="A369" s="17"/>
      <c r="B369" s="489"/>
      <c r="C369" s="489"/>
      <c r="D369" s="489"/>
      <c r="E369" s="489"/>
      <c r="F369" s="489"/>
      <c r="G369" s="490"/>
      <c r="H369" s="19"/>
      <c r="I369" s="19"/>
      <c r="J369" s="19"/>
    </row>
    <row r="370" spans="1:10" ht="15.75" thickBot="1" x14ac:dyDescent="0.3"/>
    <row r="371" spans="1:10" ht="22.5" customHeight="1" x14ac:dyDescent="0.25">
      <c r="A371" s="39" t="s">
        <v>0</v>
      </c>
      <c r="B371" s="493" t="s">
        <v>74</v>
      </c>
      <c r="C371" s="493"/>
      <c r="D371" s="493"/>
      <c r="E371" s="493"/>
      <c r="F371" s="493"/>
      <c r="G371" s="494"/>
    </row>
    <row r="372" spans="1:10" s="1" customFormat="1" ht="30.75" customHeight="1" x14ac:dyDescent="0.25">
      <c r="A372" s="41" t="s">
        <v>2</v>
      </c>
      <c r="B372" s="527" t="s">
        <v>71</v>
      </c>
      <c r="C372" s="527"/>
      <c r="D372" s="527"/>
      <c r="E372" s="527"/>
      <c r="F372" s="527"/>
      <c r="G372" s="528"/>
      <c r="H372" s="42"/>
      <c r="I372" s="42"/>
      <c r="J372" s="42"/>
    </row>
    <row r="373" spans="1:10" x14ac:dyDescent="0.25">
      <c r="A373" s="44" t="s">
        <v>4</v>
      </c>
      <c r="B373" s="491">
        <v>378</v>
      </c>
      <c r="C373" s="491"/>
      <c r="D373" s="491"/>
      <c r="E373" s="491"/>
      <c r="F373" s="491"/>
      <c r="G373" s="492"/>
    </row>
    <row r="374" spans="1:10" s="1" customFormat="1" ht="39" customHeight="1" x14ac:dyDescent="0.25">
      <c r="A374" s="45" t="s">
        <v>5</v>
      </c>
      <c r="B374" s="509" t="s">
        <v>6</v>
      </c>
      <c r="C374" s="509"/>
      <c r="D374" s="509"/>
      <c r="E374" s="509"/>
      <c r="F374" s="509"/>
      <c r="G374" s="510"/>
      <c r="H374" s="42"/>
      <c r="I374" s="42"/>
      <c r="J374" s="42"/>
    </row>
    <row r="375" spans="1:10" x14ac:dyDescent="0.25">
      <c r="A375" s="511" t="s">
        <v>7</v>
      </c>
      <c r="B375" s="514" t="s">
        <v>9</v>
      </c>
      <c r="C375" s="514"/>
      <c r="D375" s="514"/>
      <c r="E375" s="514"/>
      <c r="F375" s="514"/>
      <c r="G375" s="515"/>
    </row>
    <row r="376" spans="1:10" x14ac:dyDescent="0.25">
      <c r="A376" s="512"/>
      <c r="B376" s="514" t="s">
        <v>10</v>
      </c>
      <c r="C376" s="514"/>
      <c r="D376" s="514"/>
      <c r="E376" s="514"/>
      <c r="F376" s="514"/>
      <c r="G376" s="515"/>
    </row>
    <row r="377" spans="1:10" s="1" customFormat="1" ht="34.5" customHeight="1" x14ac:dyDescent="0.25">
      <c r="A377" s="513"/>
      <c r="B377" s="269" t="s">
        <v>8</v>
      </c>
      <c r="C377" s="269" t="s">
        <v>11</v>
      </c>
      <c r="D377" s="269" t="s">
        <v>8</v>
      </c>
      <c r="E377" s="269" t="s">
        <v>11</v>
      </c>
      <c r="F377" s="269" t="s">
        <v>8</v>
      </c>
      <c r="G377" s="46" t="s">
        <v>11</v>
      </c>
      <c r="H377" s="42"/>
      <c r="I377" s="42"/>
      <c r="J377" s="42"/>
    </row>
    <row r="378" spans="1:10" x14ac:dyDescent="0.25">
      <c r="A378" s="18" t="s">
        <v>65</v>
      </c>
      <c r="B378" s="249">
        <f>(D378*C382)/E382</f>
        <v>12.600000000000001</v>
      </c>
      <c r="C378" s="249">
        <f>(E378*C382)/E382</f>
        <v>12</v>
      </c>
      <c r="D378" s="267">
        <f>18*1.05</f>
        <v>18.900000000000002</v>
      </c>
      <c r="E378" s="267">
        <v>18</v>
      </c>
      <c r="F378" s="267">
        <f>22*1.05</f>
        <v>23.1</v>
      </c>
      <c r="G378" s="283">
        <v>22</v>
      </c>
    </row>
    <row r="379" spans="1:10" x14ac:dyDescent="0.25">
      <c r="A379" s="18" t="s">
        <v>13</v>
      </c>
      <c r="B379" s="249">
        <f>(D379*C382)/E382</f>
        <v>10</v>
      </c>
      <c r="C379" s="249">
        <f>(E379*100)/150</f>
        <v>10</v>
      </c>
      <c r="D379" s="267">
        <v>15</v>
      </c>
      <c r="E379" s="267">
        <v>15</v>
      </c>
      <c r="F379" s="267">
        <v>18</v>
      </c>
      <c r="G379" s="283">
        <v>18</v>
      </c>
    </row>
    <row r="380" spans="1:10" x14ac:dyDescent="0.25">
      <c r="A380" s="18" t="s">
        <v>15</v>
      </c>
      <c r="B380" s="250">
        <f>(D380*C382)/E382</f>
        <v>91.533333333333346</v>
      </c>
      <c r="C380" s="250">
        <f t="shared" ref="C380:C381" si="26">(E380*100)/150</f>
        <v>91.533333333333346</v>
      </c>
      <c r="D380" s="267">
        <v>137.30000000000001</v>
      </c>
      <c r="E380" s="267">
        <v>137.30000000000001</v>
      </c>
      <c r="F380" s="267">
        <v>164.7</v>
      </c>
      <c r="G380" s="283">
        <v>164.7</v>
      </c>
    </row>
    <row r="381" spans="1:10" x14ac:dyDescent="0.25">
      <c r="A381" s="295" t="s">
        <v>73</v>
      </c>
      <c r="B381" s="250">
        <f>C381</f>
        <v>4.666666666666667</v>
      </c>
      <c r="C381" s="249">
        <f t="shared" si="26"/>
        <v>4.666666666666667</v>
      </c>
      <c r="D381" s="125">
        <v>7</v>
      </c>
      <c r="E381" s="125">
        <v>7</v>
      </c>
      <c r="F381" s="125">
        <v>8.1</v>
      </c>
      <c r="G381" s="296">
        <v>8.1</v>
      </c>
    </row>
    <row r="382" spans="1:10" s="2" customFormat="1" ht="15.75" thickBot="1" x14ac:dyDescent="0.3">
      <c r="A382" s="50" t="s">
        <v>16</v>
      </c>
      <c r="B382" s="291">
        <v>0</v>
      </c>
      <c r="C382" s="292">
        <v>100</v>
      </c>
      <c r="D382" s="292">
        <v>0</v>
      </c>
      <c r="E382" s="292">
        <v>150</v>
      </c>
      <c r="F382" s="292">
        <v>0</v>
      </c>
      <c r="G382" s="293">
        <v>180</v>
      </c>
      <c r="H382" s="19"/>
      <c r="I382" s="19"/>
      <c r="J382" s="19"/>
    </row>
    <row r="383" spans="1:10" s="15" customFormat="1" ht="12.75" thickBot="1" x14ac:dyDescent="0.25">
      <c r="A383" s="504"/>
      <c r="B383" s="505"/>
      <c r="C383" s="505"/>
      <c r="D383" s="505"/>
      <c r="E383" s="505"/>
      <c r="F383" s="505"/>
      <c r="G383" s="506"/>
      <c r="H383" s="85"/>
      <c r="I383" s="85"/>
      <c r="J383" s="85"/>
    </row>
    <row r="384" spans="1:10" s="2" customFormat="1" x14ac:dyDescent="0.25">
      <c r="A384" s="519" t="s">
        <v>20</v>
      </c>
      <c r="B384" s="520"/>
      <c r="C384" s="520"/>
      <c r="D384" s="520"/>
      <c r="E384" s="520"/>
      <c r="F384" s="520"/>
      <c r="G384" s="521"/>
      <c r="H384" s="19"/>
      <c r="I384" s="19"/>
      <c r="J384" s="19"/>
    </row>
    <row r="385" spans="1:10" s="2" customFormat="1" x14ac:dyDescent="0.25">
      <c r="A385" s="87" t="s">
        <v>27</v>
      </c>
      <c r="B385" s="525">
        <v>100</v>
      </c>
      <c r="C385" s="525"/>
      <c r="D385" s="525">
        <v>150</v>
      </c>
      <c r="E385" s="525"/>
      <c r="F385" s="525">
        <v>180</v>
      </c>
      <c r="G385" s="526"/>
      <c r="H385" s="19"/>
      <c r="I385" s="19"/>
      <c r="J385" s="19"/>
    </row>
    <row r="386" spans="1:10" s="2" customFormat="1" x14ac:dyDescent="0.25">
      <c r="A386" s="500" t="s">
        <v>25</v>
      </c>
      <c r="B386" s="501"/>
      <c r="C386" s="501"/>
      <c r="D386" s="501"/>
      <c r="E386" s="501"/>
      <c r="F386" s="501"/>
      <c r="G386" s="502"/>
      <c r="H386" s="19"/>
      <c r="I386" s="19"/>
      <c r="J386" s="19"/>
    </row>
    <row r="387" spans="1:10" s="20" customFormat="1" x14ac:dyDescent="0.25">
      <c r="A387" s="18" t="s">
        <v>21</v>
      </c>
      <c r="B387" s="497">
        <f>(D387*100)/150</f>
        <v>0.14666666666666667</v>
      </c>
      <c r="C387" s="497"/>
      <c r="D387" s="495">
        <f>[5]TDSheet!$E$331</f>
        <v>0.22</v>
      </c>
      <c r="E387" s="495"/>
      <c r="F387" s="495">
        <f>[6]TDSheet!$E$338</f>
        <v>0.26</v>
      </c>
      <c r="G387" s="496"/>
      <c r="H387" s="19"/>
      <c r="I387" s="19"/>
      <c r="J387" s="19"/>
    </row>
    <row r="388" spans="1:10" s="20" customFormat="1" x14ac:dyDescent="0.25">
      <c r="A388" s="18" t="s">
        <v>22</v>
      </c>
      <c r="B388" s="497">
        <f t="shared" ref="B388:B391" si="27">(D388*100)/150</f>
        <v>0</v>
      </c>
      <c r="C388" s="497"/>
      <c r="D388" s="498">
        <f>[5]TDSheet!$F$331</f>
        <v>0</v>
      </c>
      <c r="E388" s="498"/>
      <c r="F388" s="495">
        <f>[6]TDSheet!$F$338</f>
        <v>0</v>
      </c>
      <c r="G388" s="496"/>
      <c r="H388" s="19"/>
      <c r="I388" s="19"/>
      <c r="J388" s="19"/>
    </row>
    <row r="389" spans="1:10" s="20" customFormat="1" x14ac:dyDescent="0.25">
      <c r="A389" s="18" t="s">
        <v>23</v>
      </c>
      <c r="B389" s="498">
        <f t="shared" si="27"/>
        <v>17.333333333333332</v>
      </c>
      <c r="C389" s="498"/>
      <c r="D389" s="498">
        <f>[5]TDSheet!$G$331</f>
        <v>26</v>
      </c>
      <c r="E389" s="498"/>
      <c r="F389" s="495">
        <f>[6]TDSheet!$G$338</f>
        <v>31.2</v>
      </c>
      <c r="G389" s="496"/>
      <c r="H389" s="19"/>
      <c r="I389" s="19"/>
      <c r="J389" s="19"/>
    </row>
    <row r="390" spans="1:10" s="20" customFormat="1" x14ac:dyDescent="0.25">
      <c r="A390" s="18" t="s">
        <v>24</v>
      </c>
      <c r="B390" s="498">
        <f t="shared" si="27"/>
        <v>73.466666666666669</v>
      </c>
      <c r="C390" s="498"/>
      <c r="D390" s="498">
        <f>[5]TDSheet!$H$331</f>
        <v>110.2</v>
      </c>
      <c r="E390" s="498"/>
      <c r="F390" s="495">
        <f>[6]TDSheet!$H$338</f>
        <v>132.24</v>
      </c>
      <c r="G390" s="496"/>
      <c r="H390" s="19"/>
      <c r="I390" s="19"/>
      <c r="J390" s="19"/>
    </row>
    <row r="391" spans="1:10" s="20" customFormat="1" ht="15.75" thickBot="1" x14ac:dyDescent="0.3">
      <c r="A391" s="21" t="s">
        <v>26</v>
      </c>
      <c r="B391" s="481">
        <f t="shared" si="27"/>
        <v>4.333333333333333</v>
      </c>
      <c r="C391" s="481"/>
      <c r="D391" s="516">
        <f>[5]TDSheet!$I$331</f>
        <v>6.5</v>
      </c>
      <c r="E391" s="516"/>
      <c r="F391" s="529">
        <f>[6]TDSheet!$I$338</f>
        <v>7.8</v>
      </c>
      <c r="G391" s="530"/>
      <c r="H391" s="19"/>
      <c r="I391" s="19"/>
      <c r="J391" s="19"/>
    </row>
    <row r="392" spans="1:10" s="2" customFormat="1" ht="15.75" thickBot="1" x14ac:dyDescent="0.3">
      <c r="A392" s="16"/>
      <c r="B392" s="88"/>
      <c r="C392" s="88"/>
      <c r="D392" s="89"/>
      <c r="E392" s="89"/>
      <c r="F392" s="88"/>
      <c r="G392" s="90"/>
      <c r="H392" s="19"/>
      <c r="I392" s="19"/>
      <c r="J392" s="19"/>
    </row>
    <row r="393" spans="1:10" s="2" customFormat="1" x14ac:dyDescent="0.25">
      <c r="A393" s="483" t="s">
        <v>28</v>
      </c>
      <c r="B393" s="485" t="s">
        <v>72</v>
      </c>
      <c r="C393" s="485"/>
      <c r="D393" s="485"/>
      <c r="E393" s="485"/>
      <c r="F393" s="485"/>
      <c r="G393" s="486"/>
      <c r="H393" s="19"/>
      <c r="I393" s="19"/>
      <c r="J393" s="19"/>
    </row>
    <row r="394" spans="1:10" s="2" customFormat="1" x14ac:dyDescent="0.25">
      <c r="A394" s="484"/>
      <c r="B394" s="487"/>
      <c r="C394" s="487"/>
      <c r="D394" s="487"/>
      <c r="E394" s="487"/>
      <c r="F394" s="487"/>
      <c r="G394" s="488"/>
      <c r="H394" s="19"/>
      <c r="I394" s="19"/>
      <c r="J394" s="19"/>
    </row>
    <row r="395" spans="1:10" s="2" customFormat="1" x14ac:dyDescent="0.25">
      <c r="A395" s="16"/>
      <c r="B395" s="487"/>
      <c r="C395" s="487"/>
      <c r="D395" s="487"/>
      <c r="E395" s="487"/>
      <c r="F395" s="487"/>
      <c r="G395" s="488"/>
      <c r="H395" s="19"/>
      <c r="I395" s="19"/>
      <c r="J395" s="19"/>
    </row>
    <row r="396" spans="1:10" s="2" customFormat="1" x14ac:dyDescent="0.25">
      <c r="A396" s="16"/>
      <c r="B396" s="487"/>
      <c r="C396" s="487"/>
      <c r="D396" s="487"/>
      <c r="E396" s="487"/>
      <c r="F396" s="487"/>
      <c r="G396" s="488"/>
      <c r="H396" s="19"/>
      <c r="I396" s="19"/>
      <c r="J396" s="19"/>
    </row>
    <row r="397" spans="1:10" s="2" customFormat="1" ht="54.75" customHeight="1" thickBot="1" x14ac:dyDescent="0.3">
      <c r="A397" s="17"/>
      <c r="B397" s="489"/>
      <c r="C397" s="489"/>
      <c r="D397" s="489"/>
      <c r="E397" s="489"/>
      <c r="F397" s="489"/>
      <c r="G397" s="490"/>
      <c r="H397" s="19"/>
      <c r="I397" s="19"/>
      <c r="J397" s="19"/>
    </row>
    <row r="398" spans="1:10" ht="15.75" thickBot="1" x14ac:dyDescent="0.3"/>
    <row r="399" spans="1:10" ht="22.5" customHeight="1" x14ac:dyDescent="0.25">
      <c r="A399" s="39" t="s">
        <v>0</v>
      </c>
      <c r="B399" s="493" t="s">
        <v>77</v>
      </c>
      <c r="C399" s="493"/>
      <c r="D399" s="493"/>
      <c r="E399" s="493"/>
      <c r="F399" s="493"/>
      <c r="G399" s="494"/>
    </row>
    <row r="400" spans="1:10" s="1" customFormat="1" ht="30.75" customHeight="1" x14ac:dyDescent="0.25">
      <c r="A400" s="41" t="s">
        <v>2</v>
      </c>
      <c r="B400" s="527" t="s">
        <v>75</v>
      </c>
      <c r="C400" s="527"/>
      <c r="D400" s="527"/>
      <c r="E400" s="527"/>
      <c r="F400" s="527"/>
      <c r="G400" s="528"/>
      <c r="H400" s="42"/>
      <c r="I400" s="42"/>
      <c r="J400" s="42"/>
    </row>
    <row r="401" spans="1:10" x14ac:dyDescent="0.25">
      <c r="A401" s="44" t="s">
        <v>4</v>
      </c>
      <c r="B401" s="491">
        <v>378</v>
      </c>
      <c r="C401" s="491"/>
      <c r="D401" s="491"/>
      <c r="E401" s="491"/>
      <c r="F401" s="491"/>
      <c r="G401" s="492"/>
    </row>
    <row r="402" spans="1:10" s="1" customFormat="1" ht="39" customHeight="1" x14ac:dyDescent="0.25">
      <c r="A402" s="45" t="s">
        <v>5</v>
      </c>
      <c r="B402" s="509" t="s">
        <v>6</v>
      </c>
      <c r="C402" s="509"/>
      <c r="D402" s="509"/>
      <c r="E402" s="509"/>
      <c r="F402" s="509"/>
      <c r="G402" s="510"/>
      <c r="H402" s="42"/>
      <c r="I402" s="42"/>
      <c r="J402" s="42"/>
    </row>
    <row r="403" spans="1:10" x14ac:dyDescent="0.25">
      <c r="A403" s="511" t="s">
        <v>7</v>
      </c>
      <c r="B403" s="514" t="s">
        <v>9</v>
      </c>
      <c r="C403" s="514"/>
      <c r="D403" s="514"/>
      <c r="E403" s="514"/>
      <c r="F403" s="514"/>
      <c r="G403" s="515"/>
    </row>
    <row r="404" spans="1:10" x14ac:dyDescent="0.25">
      <c r="A404" s="512"/>
      <c r="B404" s="514" t="s">
        <v>10</v>
      </c>
      <c r="C404" s="514"/>
      <c r="D404" s="514"/>
      <c r="E404" s="514"/>
      <c r="F404" s="514"/>
      <c r="G404" s="515"/>
    </row>
    <row r="405" spans="1:10" s="1" customFormat="1" ht="34.5" customHeight="1" x14ac:dyDescent="0.25">
      <c r="A405" s="513"/>
      <c r="B405" s="269" t="s">
        <v>8</v>
      </c>
      <c r="C405" s="269" t="s">
        <v>11</v>
      </c>
      <c r="D405" s="269" t="s">
        <v>8</v>
      </c>
      <c r="E405" s="269" t="s">
        <v>11</v>
      </c>
      <c r="F405" s="269" t="s">
        <v>8</v>
      </c>
      <c r="G405" s="46" t="s">
        <v>11</v>
      </c>
      <c r="H405" s="42"/>
      <c r="I405" s="42"/>
      <c r="J405" s="42"/>
    </row>
    <row r="406" spans="1:10" x14ac:dyDescent="0.25">
      <c r="A406" s="18" t="s">
        <v>56</v>
      </c>
      <c r="B406" s="249">
        <f>(D406*C410)/E410</f>
        <v>10.5</v>
      </c>
      <c r="C406" s="249">
        <f>(E406*C410)/E410</f>
        <v>10</v>
      </c>
      <c r="D406" s="267">
        <f>E406*1.05</f>
        <v>15.75</v>
      </c>
      <c r="E406" s="267">
        <v>15</v>
      </c>
      <c r="F406" s="267">
        <f>18*1.05</f>
        <v>18.900000000000002</v>
      </c>
      <c r="G406" s="283">
        <v>18</v>
      </c>
    </row>
    <row r="407" spans="1:10" x14ac:dyDescent="0.25">
      <c r="A407" s="18" t="s">
        <v>13</v>
      </c>
      <c r="B407" s="249">
        <f>(D407*C410)/E410</f>
        <v>10</v>
      </c>
      <c r="C407" s="249">
        <f>(E407*100)/150</f>
        <v>10</v>
      </c>
      <c r="D407" s="267">
        <v>15</v>
      </c>
      <c r="E407" s="267">
        <v>15</v>
      </c>
      <c r="F407" s="267">
        <v>18</v>
      </c>
      <c r="G407" s="283">
        <v>18</v>
      </c>
    </row>
    <row r="408" spans="1:10" x14ac:dyDescent="0.25">
      <c r="A408" s="18" t="s">
        <v>15</v>
      </c>
      <c r="B408" s="250">
        <f>(D408*C410)/E410</f>
        <v>93.333333333333329</v>
      </c>
      <c r="C408" s="250">
        <f t="shared" ref="C408:C409" si="28">(E408*100)/150</f>
        <v>93.333333333333329</v>
      </c>
      <c r="D408" s="267">
        <v>140</v>
      </c>
      <c r="E408" s="267">
        <v>140</v>
      </c>
      <c r="F408" s="267">
        <v>167.4</v>
      </c>
      <c r="G408" s="283">
        <v>167.4</v>
      </c>
    </row>
    <row r="409" spans="1:10" x14ac:dyDescent="0.25">
      <c r="A409" s="295" t="s">
        <v>73</v>
      </c>
      <c r="B409" s="250">
        <f>C409</f>
        <v>4.666666666666667</v>
      </c>
      <c r="C409" s="249">
        <f t="shared" si="28"/>
        <v>4.666666666666667</v>
      </c>
      <c r="D409" s="125">
        <v>7</v>
      </c>
      <c r="E409" s="125">
        <v>7</v>
      </c>
      <c r="F409" s="125">
        <v>8.1</v>
      </c>
      <c r="G409" s="296">
        <v>8.1</v>
      </c>
    </row>
    <row r="410" spans="1:10" s="2" customFormat="1" ht="15.75" thickBot="1" x14ac:dyDescent="0.3">
      <c r="A410" s="50" t="s">
        <v>16</v>
      </c>
      <c r="B410" s="291">
        <v>0</v>
      </c>
      <c r="C410" s="292">
        <v>100</v>
      </c>
      <c r="D410" s="292">
        <v>0</v>
      </c>
      <c r="E410" s="292">
        <v>150</v>
      </c>
      <c r="F410" s="292">
        <v>0</v>
      </c>
      <c r="G410" s="293">
        <v>170</v>
      </c>
      <c r="H410" s="19"/>
      <c r="I410" s="19"/>
      <c r="J410" s="19"/>
    </row>
    <row r="411" spans="1:10" s="15" customFormat="1" ht="12.75" thickBot="1" x14ac:dyDescent="0.25">
      <c r="A411" s="504"/>
      <c r="B411" s="505"/>
      <c r="C411" s="505"/>
      <c r="D411" s="505"/>
      <c r="E411" s="505"/>
      <c r="F411" s="505"/>
      <c r="G411" s="506"/>
      <c r="H411" s="85"/>
      <c r="I411" s="85"/>
      <c r="J411" s="85"/>
    </row>
    <row r="412" spans="1:10" s="2" customFormat="1" x14ac:dyDescent="0.25">
      <c r="A412" s="519" t="s">
        <v>20</v>
      </c>
      <c r="B412" s="520"/>
      <c r="C412" s="520"/>
      <c r="D412" s="520"/>
      <c r="E412" s="520"/>
      <c r="F412" s="520"/>
      <c r="G412" s="521"/>
      <c r="H412" s="19"/>
      <c r="I412" s="19"/>
      <c r="J412" s="19"/>
    </row>
    <row r="413" spans="1:10" s="2" customFormat="1" x14ac:dyDescent="0.25">
      <c r="A413" s="87" t="s">
        <v>27</v>
      </c>
      <c r="B413" s="525">
        <v>100</v>
      </c>
      <c r="C413" s="525"/>
      <c r="D413" s="525">
        <v>150</v>
      </c>
      <c r="E413" s="525"/>
      <c r="F413" s="525">
        <v>170</v>
      </c>
      <c r="G413" s="526"/>
      <c r="H413" s="19"/>
      <c r="I413" s="19"/>
      <c r="J413" s="19"/>
    </row>
    <row r="414" spans="1:10" s="2" customFormat="1" x14ac:dyDescent="0.25">
      <c r="A414" s="500" t="s">
        <v>25</v>
      </c>
      <c r="B414" s="501"/>
      <c r="C414" s="501"/>
      <c r="D414" s="501"/>
      <c r="E414" s="501"/>
      <c r="F414" s="501"/>
      <c r="G414" s="502"/>
      <c r="H414" s="19"/>
      <c r="I414" s="19"/>
      <c r="J414" s="19"/>
    </row>
    <row r="415" spans="1:10" s="20" customFormat="1" x14ac:dyDescent="0.25">
      <c r="A415" s="18" t="s">
        <v>21</v>
      </c>
      <c r="B415" s="497">
        <f>(D415*100)/150</f>
        <v>0.2</v>
      </c>
      <c r="C415" s="497"/>
      <c r="D415" s="495">
        <f>[3]TDSheet!$E$476</f>
        <v>0.3</v>
      </c>
      <c r="E415" s="495"/>
      <c r="F415" s="495">
        <f>[4]TDSheet!$E$475</f>
        <v>0.34</v>
      </c>
      <c r="G415" s="496"/>
      <c r="H415" s="19"/>
      <c r="I415" s="19"/>
      <c r="J415" s="19"/>
    </row>
    <row r="416" spans="1:10" s="20" customFormat="1" x14ac:dyDescent="0.25">
      <c r="A416" s="18" t="s">
        <v>22</v>
      </c>
      <c r="B416" s="497">
        <f t="shared" ref="B416:B419" si="29">(D416*100)/150</f>
        <v>0</v>
      </c>
      <c r="C416" s="497"/>
      <c r="D416" s="498">
        <f>[3]TDSheet!$F$476</f>
        <v>0</v>
      </c>
      <c r="E416" s="498"/>
      <c r="F416" s="495">
        <f>[4]TDSheet!$F$475</f>
        <v>0</v>
      </c>
      <c r="G416" s="496"/>
      <c r="H416" s="19"/>
      <c r="I416" s="19"/>
      <c r="J416" s="19"/>
    </row>
    <row r="417" spans="1:10" s="20" customFormat="1" x14ac:dyDescent="0.25">
      <c r="A417" s="18" t="s">
        <v>23</v>
      </c>
      <c r="B417" s="498">
        <f t="shared" si="29"/>
        <v>15.866666666666667</v>
      </c>
      <c r="C417" s="498"/>
      <c r="D417" s="498">
        <f>[3]TDSheet!$G$476</f>
        <v>23.8</v>
      </c>
      <c r="E417" s="498"/>
      <c r="F417" s="498">
        <f>[4]TDSheet!$G$475</f>
        <v>24.8</v>
      </c>
      <c r="G417" s="499"/>
      <c r="H417" s="19"/>
      <c r="I417" s="19"/>
      <c r="J417" s="19"/>
    </row>
    <row r="418" spans="1:10" s="20" customFormat="1" x14ac:dyDescent="0.25">
      <c r="A418" s="18" t="s">
        <v>24</v>
      </c>
      <c r="B418" s="498">
        <f t="shared" si="29"/>
        <v>69</v>
      </c>
      <c r="C418" s="498"/>
      <c r="D418" s="498">
        <f>[3]TDSheet!$H$476</f>
        <v>103.5</v>
      </c>
      <c r="E418" s="498"/>
      <c r="F418" s="495">
        <f>[4]TDSheet!$H$475</f>
        <v>117.3</v>
      </c>
      <c r="G418" s="496"/>
      <c r="H418" s="19"/>
      <c r="I418" s="19"/>
      <c r="J418" s="19"/>
    </row>
    <row r="419" spans="1:10" s="20" customFormat="1" ht="15.75" thickBot="1" x14ac:dyDescent="0.3">
      <c r="A419" s="21" t="s">
        <v>26</v>
      </c>
      <c r="B419" s="481">
        <f t="shared" si="29"/>
        <v>6</v>
      </c>
      <c r="C419" s="481"/>
      <c r="D419" s="516">
        <f>[3]TDSheet!$I$476</f>
        <v>9</v>
      </c>
      <c r="E419" s="516"/>
      <c r="F419" s="481">
        <f>[4]TDSheet!$I$475</f>
        <v>10.199999999999999</v>
      </c>
      <c r="G419" s="482"/>
      <c r="H419" s="19"/>
      <c r="I419" s="19"/>
      <c r="J419" s="19"/>
    </row>
    <row r="420" spans="1:10" s="2" customFormat="1" ht="15.75" thickBot="1" x14ac:dyDescent="0.3">
      <c r="A420" s="16"/>
      <c r="B420" s="88"/>
      <c r="C420" s="88"/>
      <c r="D420" s="89"/>
      <c r="E420" s="89"/>
      <c r="F420" s="88"/>
      <c r="G420" s="90"/>
      <c r="H420" s="19"/>
      <c r="I420" s="19"/>
      <c r="J420" s="19"/>
    </row>
    <row r="421" spans="1:10" s="2" customFormat="1" x14ac:dyDescent="0.25">
      <c r="A421" s="483" t="s">
        <v>28</v>
      </c>
      <c r="B421" s="485" t="s">
        <v>76</v>
      </c>
      <c r="C421" s="485"/>
      <c r="D421" s="485"/>
      <c r="E421" s="485"/>
      <c r="F421" s="485"/>
      <c r="G421" s="486"/>
      <c r="H421" s="19"/>
      <c r="I421" s="19"/>
      <c r="J421" s="19"/>
    </row>
    <row r="422" spans="1:10" s="2" customFormat="1" x14ac:dyDescent="0.25">
      <c r="A422" s="484"/>
      <c r="B422" s="487"/>
      <c r="C422" s="487"/>
      <c r="D422" s="487"/>
      <c r="E422" s="487"/>
      <c r="F422" s="487"/>
      <c r="G422" s="488"/>
      <c r="H422" s="19"/>
      <c r="I422" s="19"/>
      <c r="J422" s="19"/>
    </row>
    <row r="423" spans="1:10" s="2" customFormat="1" x14ac:dyDescent="0.25">
      <c r="A423" s="16"/>
      <c r="B423" s="487"/>
      <c r="C423" s="487"/>
      <c r="D423" s="487"/>
      <c r="E423" s="487"/>
      <c r="F423" s="487"/>
      <c r="G423" s="488"/>
      <c r="H423" s="19"/>
      <c r="I423" s="19"/>
      <c r="J423" s="19"/>
    </row>
    <row r="424" spans="1:10" s="2" customFormat="1" x14ac:dyDescent="0.25">
      <c r="A424" s="16"/>
      <c r="B424" s="487"/>
      <c r="C424" s="487"/>
      <c r="D424" s="487"/>
      <c r="E424" s="487"/>
      <c r="F424" s="487"/>
      <c r="G424" s="488"/>
      <c r="H424" s="19"/>
      <c r="I424" s="19"/>
      <c r="J424" s="19"/>
    </row>
    <row r="425" spans="1:10" s="2" customFormat="1" ht="48.75" customHeight="1" thickBot="1" x14ac:dyDescent="0.3">
      <c r="A425" s="17"/>
      <c r="B425" s="489"/>
      <c r="C425" s="489"/>
      <c r="D425" s="489"/>
      <c r="E425" s="489"/>
      <c r="F425" s="489"/>
      <c r="G425" s="490"/>
      <c r="H425" s="19"/>
      <c r="I425" s="19"/>
      <c r="J425" s="19"/>
    </row>
    <row r="426" spans="1:10" ht="15.75" thickBot="1" x14ac:dyDescent="0.3"/>
    <row r="427" spans="1:10" ht="22.5" customHeight="1" x14ac:dyDescent="0.25">
      <c r="A427" s="39" t="s">
        <v>0</v>
      </c>
      <c r="B427" s="493" t="s">
        <v>81</v>
      </c>
      <c r="C427" s="493"/>
      <c r="D427" s="493"/>
      <c r="E427" s="493"/>
      <c r="F427" s="493"/>
      <c r="G427" s="494"/>
    </row>
    <row r="428" spans="1:10" s="1" customFormat="1" ht="30.75" customHeight="1" x14ac:dyDescent="0.25">
      <c r="A428" s="41" t="s">
        <v>2</v>
      </c>
      <c r="B428" s="527" t="s">
        <v>78</v>
      </c>
      <c r="C428" s="527"/>
      <c r="D428" s="527"/>
      <c r="E428" s="527"/>
      <c r="F428" s="527"/>
      <c r="G428" s="528"/>
      <c r="H428" s="42"/>
      <c r="I428" s="42"/>
      <c r="J428" s="42"/>
    </row>
    <row r="429" spans="1:10" x14ac:dyDescent="0.25">
      <c r="A429" s="44" t="s">
        <v>4</v>
      </c>
      <c r="B429" s="491">
        <v>378</v>
      </c>
      <c r="C429" s="491"/>
      <c r="D429" s="491"/>
      <c r="E429" s="491"/>
      <c r="F429" s="491"/>
      <c r="G429" s="492"/>
    </row>
    <row r="430" spans="1:10" s="1" customFormat="1" ht="39" customHeight="1" x14ac:dyDescent="0.25">
      <c r="A430" s="45" t="s">
        <v>5</v>
      </c>
      <c r="B430" s="509" t="s">
        <v>6</v>
      </c>
      <c r="C430" s="509"/>
      <c r="D430" s="509"/>
      <c r="E430" s="509"/>
      <c r="F430" s="509"/>
      <c r="G430" s="510"/>
      <c r="H430" s="42"/>
      <c r="I430" s="42"/>
      <c r="J430" s="42"/>
    </row>
    <row r="431" spans="1:10" x14ac:dyDescent="0.25">
      <c r="A431" s="511" t="s">
        <v>7</v>
      </c>
      <c r="B431" s="514" t="s">
        <v>9</v>
      </c>
      <c r="C431" s="514"/>
      <c r="D431" s="514"/>
      <c r="E431" s="514"/>
      <c r="F431" s="514"/>
      <c r="G431" s="515"/>
    </row>
    <row r="432" spans="1:10" x14ac:dyDescent="0.25">
      <c r="A432" s="512"/>
      <c r="B432" s="514" t="s">
        <v>10</v>
      </c>
      <c r="C432" s="514"/>
      <c r="D432" s="514"/>
      <c r="E432" s="514"/>
      <c r="F432" s="514"/>
      <c r="G432" s="515"/>
    </row>
    <row r="433" spans="1:10" s="1" customFormat="1" ht="34.5" customHeight="1" x14ac:dyDescent="0.25">
      <c r="A433" s="513"/>
      <c r="B433" s="269" t="s">
        <v>8</v>
      </c>
      <c r="C433" s="269" t="s">
        <v>11</v>
      </c>
      <c r="D433" s="269" t="s">
        <v>8</v>
      </c>
      <c r="E433" s="269" t="s">
        <v>11</v>
      </c>
      <c r="F433" s="269" t="s">
        <v>8</v>
      </c>
      <c r="G433" s="46" t="s">
        <v>11</v>
      </c>
      <c r="H433" s="42"/>
      <c r="I433" s="42"/>
      <c r="J433" s="42"/>
    </row>
    <row r="434" spans="1:10" x14ac:dyDescent="0.25">
      <c r="A434" s="18" t="s">
        <v>79</v>
      </c>
      <c r="B434" s="249">
        <f>(D434*C438)/E438</f>
        <v>10.5</v>
      </c>
      <c r="C434" s="249">
        <f>(E434*C438)/E438</f>
        <v>10</v>
      </c>
      <c r="D434" s="267">
        <f>E434*1.05</f>
        <v>15.75</v>
      </c>
      <c r="E434" s="267">
        <v>15</v>
      </c>
      <c r="F434" s="267">
        <f>18*1.05</f>
        <v>18.900000000000002</v>
      </c>
      <c r="G434" s="283">
        <v>18</v>
      </c>
    </row>
    <row r="435" spans="1:10" x14ac:dyDescent="0.25">
      <c r="A435" s="18" t="s">
        <v>13</v>
      </c>
      <c r="B435" s="249">
        <f>(D435*C438)/E438</f>
        <v>10</v>
      </c>
      <c r="C435" s="249">
        <f>(E435*100)/150</f>
        <v>10</v>
      </c>
      <c r="D435" s="267">
        <v>15</v>
      </c>
      <c r="E435" s="267">
        <v>15</v>
      </c>
      <c r="F435" s="267">
        <v>18</v>
      </c>
      <c r="G435" s="283">
        <v>18</v>
      </c>
    </row>
    <row r="436" spans="1:10" x14ac:dyDescent="0.25">
      <c r="A436" s="18" t="s">
        <v>15</v>
      </c>
      <c r="B436" s="250">
        <f>(D436*C438)/E438</f>
        <v>93.333333333333329</v>
      </c>
      <c r="C436" s="250">
        <f t="shared" ref="C436:C437" si="30">(E436*100)/150</f>
        <v>93.333333333333329</v>
      </c>
      <c r="D436" s="267">
        <v>140</v>
      </c>
      <c r="E436" s="267">
        <v>140</v>
      </c>
      <c r="F436" s="267">
        <v>167.4</v>
      </c>
      <c r="G436" s="283">
        <v>167.4</v>
      </c>
    </row>
    <row r="437" spans="1:10" x14ac:dyDescent="0.25">
      <c r="A437" s="295" t="s">
        <v>73</v>
      </c>
      <c r="B437" s="250">
        <f>C437</f>
        <v>4.666666666666667</v>
      </c>
      <c r="C437" s="250">
        <f t="shared" si="30"/>
        <v>4.666666666666667</v>
      </c>
      <c r="D437" s="125">
        <v>7</v>
      </c>
      <c r="E437" s="125">
        <v>7</v>
      </c>
      <c r="F437" s="125">
        <v>8.1</v>
      </c>
      <c r="G437" s="296">
        <v>8.1</v>
      </c>
    </row>
    <row r="438" spans="1:10" s="2" customFormat="1" ht="15.75" thickBot="1" x14ac:dyDescent="0.3">
      <c r="A438" s="50" t="s">
        <v>16</v>
      </c>
      <c r="B438" s="291">
        <v>0</v>
      </c>
      <c r="C438" s="292">
        <v>100</v>
      </c>
      <c r="D438" s="292">
        <v>0</v>
      </c>
      <c r="E438" s="292">
        <v>150</v>
      </c>
      <c r="F438" s="292">
        <v>0</v>
      </c>
      <c r="G438" s="293">
        <v>170</v>
      </c>
      <c r="H438" s="19"/>
      <c r="I438" s="19"/>
      <c r="J438" s="19"/>
    </row>
    <row r="439" spans="1:10" s="15" customFormat="1" ht="12.75" thickBot="1" x14ac:dyDescent="0.25">
      <c r="A439" s="504"/>
      <c r="B439" s="505"/>
      <c r="C439" s="505"/>
      <c r="D439" s="505"/>
      <c r="E439" s="505"/>
      <c r="F439" s="505"/>
      <c r="G439" s="506"/>
      <c r="H439" s="85"/>
      <c r="I439" s="85"/>
      <c r="J439" s="85"/>
    </row>
    <row r="440" spans="1:10" s="2" customFormat="1" x14ac:dyDescent="0.25">
      <c r="A440" s="519" t="s">
        <v>20</v>
      </c>
      <c r="B440" s="520"/>
      <c r="C440" s="520"/>
      <c r="D440" s="520"/>
      <c r="E440" s="520"/>
      <c r="F440" s="520"/>
      <c r="G440" s="521"/>
      <c r="H440" s="19"/>
      <c r="I440" s="19"/>
      <c r="J440" s="19"/>
    </row>
    <row r="441" spans="1:10" s="2" customFormat="1" x14ac:dyDescent="0.25">
      <c r="A441" s="87" t="s">
        <v>27</v>
      </c>
      <c r="B441" s="525">
        <v>100</v>
      </c>
      <c r="C441" s="525"/>
      <c r="D441" s="525">
        <v>150</v>
      </c>
      <c r="E441" s="525"/>
      <c r="F441" s="525">
        <v>170</v>
      </c>
      <c r="G441" s="526"/>
      <c r="H441" s="19"/>
      <c r="I441" s="19"/>
      <c r="J441" s="19"/>
    </row>
    <row r="442" spans="1:10" s="2" customFormat="1" x14ac:dyDescent="0.25">
      <c r="A442" s="500" t="s">
        <v>25</v>
      </c>
      <c r="B442" s="501"/>
      <c r="C442" s="501"/>
      <c r="D442" s="501"/>
      <c r="E442" s="501"/>
      <c r="F442" s="501"/>
      <c r="G442" s="502"/>
      <c r="H442" s="19"/>
      <c r="I442" s="19"/>
      <c r="J442" s="19"/>
    </row>
    <row r="443" spans="1:10" s="20" customFormat="1" x14ac:dyDescent="0.25">
      <c r="A443" s="18" t="s">
        <v>21</v>
      </c>
      <c r="B443" s="497">
        <f>(D443*100)/150</f>
        <v>0</v>
      </c>
      <c r="C443" s="497"/>
      <c r="D443" s="495">
        <f>[3]TDSheet!$E$625</f>
        <v>0</v>
      </c>
      <c r="E443" s="495"/>
      <c r="F443" s="495">
        <f>[4]TDSheet!$E$624</f>
        <v>0</v>
      </c>
      <c r="G443" s="496"/>
      <c r="H443" s="19"/>
      <c r="I443" s="19"/>
      <c r="J443" s="19"/>
    </row>
    <row r="444" spans="1:10" s="20" customFormat="1" x14ac:dyDescent="0.25">
      <c r="A444" s="18" t="s">
        <v>22</v>
      </c>
      <c r="B444" s="497">
        <f t="shared" ref="B444:B447" si="31">(D444*100)/150</f>
        <v>0</v>
      </c>
      <c r="C444" s="497"/>
      <c r="D444" s="498">
        <f>[3]TDSheet!$F$625</f>
        <v>0</v>
      </c>
      <c r="E444" s="498"/>
      <c r="F444" s="495">
        <f>[4]TDSheet!$F$624</f>
        <v>0</v>
      </c>
      <c r="G444" s="496"/>
      <c r="H444" s="19"/>
      <c r="I444" s="19"/>
      <c r="J444" s="19"/>
    </row>
    <row r="445" spans="1:10" s="20" customFormat="1" x14ac:dyDescent="0.25">
      <c r="A445" s="18" t="s">
        <v>23</v>
      </c>
      <c r="B445" s="498">
        <f t="shared" si="31"/>
        <v>14.666666666666666</v>
      </c>
      <c r="C445" s="498"/>
      <c r="D445" s="498">
        <f>[3]TDSheet!$G$625</f>
        <v>22</v>
      </c>
      <c r="E445" s="498"/>
      <c r="F445" s="495">
        <f>[4]TDSheet!$G$624</f>
        <v>24.925000000000001</v>
      </c>
      <c r="G445" s="496"/>
      <c r="H445" s="19"/>
      <c r="I445" s="19"/>
      <c r="J445" s="19"/>
    </row>
    <row r="446" spans="1:10" s="20" customFormat="1" x14ac:dyDescent="0.25">
      <c r="A446" s="18" t="s">
        <v>24</v>
      </c>
      <c r="B446" s="498">
        <f t="shared" si="31"/>
        <v>84.333333333333329</v>
      </c>
      <c r="C446" s="498"/>
      <c r="D446" s="498">
        <f>[3]TDSheet!$H$625</f>
        <v>126.5</v>
      </c>
      <c r="E446" s="498"/>
      <c r="F446" s="495">
        <f>[4]TDSheet!$H$624</f>
        <v>143.6</v>
      </c>
      <c r="G446" s="496"/>
      <c r="H446" s="19"/>
      <c r="I446" s="19"/>
      <c r="J446" s="19"/>
    </row>
    <row r="447" spans="1:10" s="20" customFormat="1" ht="15.75" thickBot="1" x14ac:dyDescent="0.3">
      <c r="A447" s="21" t="s">
        <v>26</v>
      </c>
      <c r="B447" s="481">
        <f t="shared" si="31"/>
        <v>6</v>
      </c>
      <c r="C447" s="481"/>
      <c r="D447" s="516">
        <f>[3]TDSheet!$I$625</f>
        <v>9</v>
      </c>
      <c r="E447" s="516"/>
      <c r="F447" s="481">
        <f>[4]TDSheet!$I$624</f>
        <v>10.199999999999999</v>
      </c>
      <c r="G447" s="482"/>
      <c r="H447" s="19"/>
      <c r="I447" s="19"/>
      <c r="J447" s="19"/>
    </row>
    <row r="448" spans="1:10" s="2" customFormat="1" ht="15.75" thickBot="1" x14ac:dyDescent="0.3">
      <c r="A448" s="16"/>
      <c r="B448" s="88"/>
      <c r="C448" s="88"/>
      <c r="D448" s="89"/>
      <c r="E448" s="89"/>
      <c r="F448" s="88"/>
      <c r="G448" s="90"/>
      <c r="H448" s="19"/>
      <c r="I448" s="19"/>
      <c r="J448" s="19"/>
    </row>
    <row r="449" spans="1:10" s="2" customFormat="1" x14ac:dyDescent="0.25">
      <c r="A449" s="483" t="s">
        <v>28</v>
      </c>
      <c r="B449" s="485" t="s">
        <v>80</v>
      </c>
      <c r="C449" s="485"/>
      <c r="D449" s="485"/>
      <c r="E449" s="485"/>
      <c r="F449" s="485"/>
      <c r="G449" s="486"/>
      <c r="H449" s="19"/>
      <c r="I449" s="19"/>
      <c r="J449" s="19"/>
    </row>
    <row r="450" spans="1:10" s="2" customFormat="1" x14ac:dyDescent="0.25">
      <c r="A450" s="484"/>
      <c r="B450" s="487"/>
      <c r="C450" s="487"/>
      <c r="D450" s="487"/>
      <c r="E450" s="487"/>
      <c r="F450" s="487"/>
      <c r="G450" s="488"/>
      <c r="H450" s="19"/>
      <c r="I450" s="19"/>
      <c r="J450" s="19"/>
    </row>
    <row r="451" spans="1:10" s="2" customFormat="1" x14ac:dyDescent="0.25">
      <c r="A451" s="16"/>
      <c r="B451" s="487"/>
      <c r="C451" s="487"/>
      <c r="D451" s="487"/>
      <c r="E451" s="487"/>
      <c r="F451" s="487"/>
      <c r="G451" s="488"/>
      <c r="H451" s="19"/>
      <c r="I451" s="19"/>
      <c r="J451" s="19"/>
    </row>
    <row r="452" spans="1:10" s="2" customFormat="1" x14ac:dyDescent="0.25">
      <c r="A452" s="16"/>
      <c r="B452" s="487"/>
      <c r="C452" s="487"/>
      <c r="D452" s="487"/>
      <c r="E452" s="487"/>
      <c r="F452" s="487"/>
      <c r="G452" s="488"/>
      <c r="H452" s="19"/>
      <c r="I452" s="19"/>
      <c r="J452" s="19"/>
    </row>
    <row r="453" spans="1:10" s="2" customFormat="1" ht="48.75" customHeight="1" thickBot="1" x14ac:dyDescent="0.3">
      <c r="A453" s="17"/>
      <c r="B453" s="489"/>
      <c r="C453" s="489"/>
      <c r="D453" s="489"/>
      <c r="E453" s="489"/>
      <c r="F453" s="489"/>
      <c r="G453" s="490"/>
      <c r="H453" s="19"/>
      <c r="I453" s="19"/>
      <c r="J453" s="19"/>
    </row>
    <row r="454" spans="1:10" s="2" customFormat="1" ht="18.75" customHeight="1" thickBot="1" x14ac:dyDescent="0.3">
      <c r="A454" s="281"/>
      <c r="B454" s="254"/>
      <c r="C454" s="254"/>
      <c r="D454" s="254"/>
      <c r="E454" s="254"/>
      <c r="F454" s="254"/>
      <c r="G454" s="254"/>
      <c r="H454" s="19"/>
      <c r="I454" s="19"/>
      <c r="J454" s="19"/>
    </row>
    <row r="455" spans="1:10" ht="22.5" customHeight="1" x14ac:dyDescent="0.25">
      <c r="A455" s="39" t="s">
        <v>0</v>
      </c>
      <c r="B455" s="493" t="s">
        <v>87</v>
      </c>
      <c r="C455" s="493"/>
      <c r="D455" s="493"/>
      <c r="E455" s="493"/>
      <c r="F455" s="493"/>
      <c r="G455" s="494"/>
    </row>
    <row r="456" spans="1:10" s="1" customFormat="1" ht="30.75" customHeight="1" x14ac:dyDescent="0.25">
      <c r="A456" s="41" t="s">
        <v>2</v>
      </c>
      <c r="B456" s="527" t="s">
        <v>905</v>
      </c>
      <c r="C456" s="527"/>
      <c r="D456" s="527"/>
      <c r="E456" s="527"/>
      <c r="F456" s="527"/>
      <c r="G456" s="528"/>
      <c r="H456" s="42"/>
      <c r="I456" s="42"/>
      <c r="J456" s="42"/>
    </row>
    <row r="457" spans="1:10" x14ac:dyDescent="0.25">
      <c r="A457" s="44" t="s">
        <v>4</v>
      </c>
      <c r="B457" s="491">
        <v>382</v>
      </c>
      <c r="C457" s="491"/>
      <c r="D457" s="491"/>
      <c r="E457" s="491"/>
      <c r="F457" s="491"/>
      <c r="G457" s="492"/>
    </row>
    <row r="458" spans="1:10" s="1" customFormat="1" ht="39" customHeight="1" x14ac:dyDescent="0.25">
      <c r="A458" s="45" t="s">
        <v>5</v>
      </c>
      <c r="B458" s="509" t="s">
        <v>6</v>
      </c>
      <c r="C458" s="509"/>
      <c r="D458" s="509"/>
      <c r="E458" s="509"/>
      <c r="F458" s="509"/>
      <c r="G458" s="510"/>
      <c r="H458" s="42"/>
      <c r="I458" s="42"/>
      <c r="J458" s="42"/>
    </row>
    <row r="459" spans="1:10" x14ac:dyDescent="0.25">
      <c r="A459" s="511" t="s">
        <v>7</v>
      </c>
      <c r="B459" s="514" t="s">
        <v>9</v>
      </c>
      <c r="C459" s="514"/>
      <c r="D459" s="514"/>
      <c r="E459" s="514"/>
      <c r="F459" s="514"/>
      <c r="G459" s="515"/>
    </row>
    <row r="460" spans="1:10" x14ac:dyDescent="0.25">
      <c r="A460" s="512"/>
      <c r="B460" s="514" t="s">
        <v>10</v>
      </c>
      <c r="C460" s="514"/>
      <c r="D460" s="514"/>
      <c r="E460" s="514"/>
      <c r="F460" s="514"/>
      <c r="G460" s="515"/>
    </row>
    <row r="461" spans="1:10" s="1" customFormat="1" ht="34.5" customHeight="1" x14ac:dyDescent="0.25">
      <c r="A461" s="513"/>
      <c r="B461" s="269" t="s">
        <v>8</v>
      </c>
      <c r="C461" s="269" t="s">
        <v>11</v>
      </c>
      <c r="D461" s="269" t="s">
        <v>8</v>
      </c>
      <c r="E461" s="269" t="s">
        <v>11</v>
      </c>
      <c r="F461" s="269" t="s">
        <v>8</v>
      </c>
      <c r="G461" s="46" t="s">
        <v>11</v>
      </c>
      <c r="H461" s="42"/>
      <c r="I461" s="42"/>
      <c r="J461" s="42"/>
    </row>
    <row r="462" spans="1:10" x14ac:dyDescent="0.25">
      <c r="A462" s="18" t="s">
        <v>906</v>
      </c>
      <c r="B462" s="249">
        <f>(D462*C466)/E466</f>
        <v>30</v>
      </c>
      <c r="C462" s="249">
        <f>(E462*C466)/E466</f>
        <v>30</v>
      </c>
      <c r="D462" s="267">
        <v>45</v>
      </c>
      <c r="E462" s="267">
        <v>45</v>
      </c>
      <c r="F462" s="267">
        <v>51</v>
      </c>
      <c r="G462" s="283">
        <v>51</v>
      </c>
    </row>
    <row r="463" spans="1:10" x14ac:dyDescent="0.25">
      <c r="A463" s="18" t="s">
        <v>13</v>
      </c>
      <c r="B463" s="249">
        <f>(D463*C466)/E466</f>
        <v>12</v>
      </c>
      <c r="C463" s="249">
        <f>(E463*100)/150</f>
        <v>12</v>
      </c>
      <c r="D463" s="267">
        <v>18</v>
      </c>
      <c r="E463" s="267">
        <v>18</v>
      </c>
      <c r="F463" s="267">
        <v>20</v>
      </c>
      <c r="G463" s="283">
        <v>20</v>
      </c>
    </row>
    <row r="464" spans="1:10" x14ac:dyDescent="0.25">
      <c r="A464" s="18" t="s">
        <v>15</v>
      </c>
      <c r="B464" s="250">
        <f>(D464*C466)/E466</f>
        <v>70</v>
      </c>
      <c r="C464" s="250">
        <f t="shared" ref="C464:C465" si="32">(E464*100)/150</f>
        <v>70</v>
      </c>
      <c r="D464" s="267">
        <v>105</v>
      </c>
      <c r="E464" s="267">
        <v>105</v>
      </c>
      <c r="F464" s="267">
        <v>119</v>
      </c>
      <c r="G464" s="283">
        <v>119</v>
      </c>
    </row>
    <row r="465" spans="1:10" x14ac:dyDescent="0.25">
      <c r="A465" s="295" t="s">
        <v>73</v>
      </c>
      <c r="B465" s="250">
        <f>C465</f>
        <v>5</v>
      </c>
      <c r="C465" s="250">
        <f t="shared" si="32"/>
        <v>5</v>
      </c>
      <c r="D465" s="125">
        <v>7.5</v>
      </c>
      <c r="E465" s="125">
        <v>7.5</v>
      </c>
      <c r="F465" s="125">
        <v>8.5</v>
      </c>
      <c r="G465" s="296">
        <v>8.5</v>
      </c>
    </row>
    <row r="466" spans="1:10" s="2" customFormat="1" ht="15.75" thickBot="1" x14ac:dyDescent="0.3">
      <c r="A466" s="50" t="s">
        <v>16</v>
      </c>
      <c r="B466" s="291">
        <v>0</v>
      </c>
      <c r="C466" s="292">
        <v>100</v>
      </c>
      <c r="D466" s="292">
        <v>0</v>
      </c>
      <c r="E466" s="292">
        <v>150</v>
      </c>
      <c r="F466" s="292">
        <v>0</v>
      </c>
      <c r="G466" s="293">
        <v>170</v>
      </c>
      <c r="H466" s="19"/>
      <c r="I466" s="19"/>
      <c r="J466" s="19"/>
    </row>
    <row r="467" spans="1:10" s="15" customFormat="1" ht="12.75" thickBot="1" x14ac:dyDescent="0.25">
      <c r="A467" s="504"/>
      <c r="B467" s="505"/>
      <c r="C467" s="505"/>
      <c r="D467" s="505"/>
      <c r="E467" s="505"/>
      <c r="F467" s="505"/>
      <c r="G467" s="506"/>
      <c r="H467" s="85"/>
      <c r="I467" s="85"/>
      <c r="J467" s="85"/>
    </row>
    <row r="468" spans="1:10" s="2" customFormat="1" x14ac:dyDescent="0.25">
      <c r="A468" s="519" t="s">
        <v>20</v>
      </c>
      <c r="B468" s="520"/>
      <c r="C468" s="520"/>
      <c r="D468" s="520"/>
      <c r="E468" s="520"/>
      <c r="F468" s="520"/>
      <c r="G468" s="521"/>
      <c r="H468" s="19"/>
      <c r="I468" s="19"/>
      <c r="J468" s="19"/>
    </row>
    <row r="469" spans="1:10" s="2" customFormat="1" x14ac:dyDescent="0.25">
      <c r="A469" s="87" t="s">
        <v>27</v>
      </c>
      <c r="B469" s="525">
        <v>100</v>
      </c>
      <c r="C469" s="525"/>
      <c r="D469" s="525">
        <v>150</v>
      </c>
      <c r="E469" s="525"/>
      <c r="F469" s="525">
        <v>170</v>
      </c>
      <c r="G469" s="526"/>
      <c r="H469" s="19"/>
      <c r="I469" s="19"/>
      <c r="J469" s="19"/>
    </row>
    <row r="470" spans="1:10" s="2" customFormat="1" x14ac:dyDescent="0.25">
      <c r="A470" s="500" t="s">
        <v>25</v>
      </c>
      <c r="B470" s="501"/>
      <c r="C470" s="501"/>
      <c r="D470" s="501"/>
      <c r="E470" s="501"/>
      <c r="F470" s="501"/>
      <c r="G470" s="502"/>
      <c r="H470" s="19"/>
      <c r="I470" s="19"/>
      <c r="J470" s="19"/>
    </row>
    <row r="471" spans="1:10" s="20" customFormat="1" x14ac:dyDescent="0.25">
      <c r="A471" s="18" t="s">
        <v>21</v>
      </c>
      <c r="B471" s="497">
        <f>(D471*100)/150</f>
        <v>0.29333333333333333</v>
      </c>
      <c r="C471" s="497"/>
      <c r="D471" s="498">
        <f>[5]TDSheet!$E$705</f>
        <v>0.44</v>
      </c>
      <c r="E471" s="498"/>
      <c r="F471" s="495">
        <f>[6]TDSheet!$E$718</f>
        <v>0.46</v>
      </c>
      <c r="G471" s="496"/>
      <c r="H471" s="19"/>
      <c r="I471" s="19"/>
      <c r="J471" s="19"/>
    </row>
    <row r="472" spans="1:10" s="20" customFormat="1" x14ac:dyDescent="0.25">
      <c r="A472" s="18" t="s">
        <v>22</v>
      </c>
      <c r="B472" s="497">
        <f t="shared" ref="B472:B475" si="33">(D472*100)/150</f>
        <v>3.3333333333333333E-2</v>
      </c>
      <c r="C472" s="497"/>
      <c r="D472" s="495">
        <f>[5]TDSheet!$F$705</f>
        <v>0.05</v>
      </c>
      <c r="E472" s="495"/>
      <c r="F472" s="495">
        <f>[6]TDSheet!$F$718</f>
        <v>0.06</v>
      </c>
      <c r="G472" s="496"/>
      <c r="H472" s="19"/>
      <c r="I472" s="19"/>
      <c r="J472" s="19"/>
    </row>
    <row r="473" spans="1:10" s="20" customFormat="1" x14ac:dyDescent="0.25">
      <c r="A473" s="18" t="s">
        <v>23</v>
      </c>
      <c r="B473" s="498">
        <f t="shared" si="33"/>
        <v>15.133333333333333</v>
      </c>
      <c r="C473" s="498"/>
      <c r="D473" s="498">
        <f>[5]TDSheet!$G$705</f>
        <v>22.7</v>
      </c>
      <c r="E473" s="498"/>
      <c r="F473" s="498">
        <f>[6]TDSheet!$G$718</f>
        <v>25.8</v>
      </c>
      <c r="G473" s="499"/>
      <c r="H473" s="19"/>
      <c r="I473" s="19"/>
      <c r="J473" s="19"/>
    </row>
    <row r="474" spans="1:10" s="20" customFormat="1" x14ac:dyDescent="0.25">
      <c r="A474" s="18" t="s">
        <v>24</v>
      </c>
      <c r="B474" s="498">
        <f t="shared" si="33"/>
        <v>85.333333333333329</v>
      </c>
      <c r="C474" s="498"/>
      <c r="D474" s="498">
        <f>[5]TDSheet!$H$705</f>
        <v>128</v>
      </c>
      <c r="E474" s="498"/>
      <c r="F474" s="498">
        <f>[6]TDSheet!$H$718</f>
        <v>145.1</v>
      </c>
      <c r="G474" s="499"/>
      <c r="H474" s="19"/>
      <c r="I474" s="19"/>
      <c r="J474" s="19"/>
    </row>
    <row r="475" spans="1:10" s="20" customFormat="1" ht="15.75" thickBot="1" x14ac:dyDescent="0.3">
      <c r="A475" s="21" t="s">
        <v>26</v>
      </c>
      <c r="B475" s="481">
        <f t="shared" si="33"/>
        <v>4.666666666666667</v>
      </c>
      <c r="C475" s="481"/>
      <c r="D475" s="516">
        <f>[5]TDSheet!$I$705</f>
        <v>7</v>
      </c>
      <c r="E475" s="516"/>
      <c r="F475" s="481">
        <f>[6]TDSheet!$I$718</f>
        <v>8</v>
      </c>
      <c r="G475" s="482"/>
      <c r="H475" s="19"/>
      <c r="I475" s="19"/>
      <c r="J475" s="19"/>
    </row>
    <row r="476" spans="1:10" s="2" customFormat="1" x14ac:dyDescent="0.25">
      <c r="A476" s="483" t="s">
        <v>28</v>
      </c>
      <c r="B476" s="485" t="s">
        <v>952</v>
      </c>
      <c r="C476" s="485"/>
      <c r="D476" s="485"/>
      <c r="E476" s="485"/>
      <c r="F476" s="485"/>
      <c r="G476" s="486"/>
      <c r="H476" s="19"/>
      <c r="I476" s="19"/>
      <c r="J476" s="19"/>
    </row>
    <row r="477" spans="1:10" s="2" customFormat="1" x14ac:dyDescent="0.25">
      <c r="A477" s="484"/>
      <c r="B477" s="487"/>
      <c r="C477" s="487"/>
      <c r="D477" s="487"/>
      <c r="E477" s="487"/>
      <c r="F477" s="487"/>
      <c r="G477" s="488"/>
      <c r="H477" s="19"/>
      <c r="I477" s="19"/>
      <c r="J477" s="19"/>
    </row>
    <row r="478" spans="1:10" s="2" customFormat="1" x14ac:dyDescent="0.25">
      <c r="A478" s="16"/>
      <c r="B478" s="487"/>
      <c r="C478" s="487"/>
      <c r="D478" s="487"/>
      <c r="E478" s="487"/>
      <c r="F478" s="487"/>
      <c r="G478" s="488"/>
      <c r="H478" s="19"/>
      <c r="I478" s="19"/>
      <c r="J478" s="19"/>
    </row>
    <row r="479" spans="1:10" s="2" customFormat="1" x14ac:dyDescent="0.25">
      <c r="A479" s="16"/>
      <c r="B479" s="487"/>
      <c r="C479" s="487"/>
      <c r="D479" s="487"/>
      <c r="E479" s="487"/>
      <c r="F479" s="487"/>
      <c r="G479" s="488"/>
      <c r="H479" s="19"/>
      <c r="I479" s="19"/>
      <c r="J479" s="19"/>
    </row>
    <row r="480" spans="1:10" s="2" customFormat="1" ht="15.75" customHeight="1" thickBot="1" x14ac:dyDescent="0.3">
      <c r="A480" s="17"/>
      <c r="B480" s="489"/>
      <c r="C480" s="489"/>
      <c r="D480" s="489"/>
      <c r="E480" s="489"/>
      <c r="F480" s="489"/>
      <c r="G480" s="490"/>
      <c r="H480" s="19"/>
      <c r="I480" s="19"/>
      <c r="J480" s="19"/>
    </row>
    <row r="481" spans="1:10" ht="15.75" thickBot="1" x14ac:dyDescent="0.3"/>
    <row r="482" spans="1:10" ht="22.5" customHeight="1" x14ac:dyDescent="0.25">
      <c r="A482" s="39" t="s">
        <v>0</v>
      </c>
      <c r="B482" s="493" t="s">
        <v>97</v>
      </c>
      <c r="C482" s="493"/>
      <c r="D482" s="493"/>
      <c r="E482" s="493"/>
      <c r="F482" s="493"/>
      <c r="G482" s="494"/>
    </row>
    <row r="483" spans="1:10" s="1" customFormat="1" ht="30.75" customHeight="1" x14ac:dyDescent="0.25">
      <c r="A483" s="41" t="s">
        <v>2</v>
      </c>
      <c r="B483" s="507" t="s">
        <v>82</v>
      </c>
      <c r="C483" s="507"/>
      <c r="D483" s="507"/>
      <c r="E483" s="507"/>
      <c r="F483" s="507"/>
      <c r="G483" s="508"/>
      <c r="H483" s="42"/>
      <c r="I483" s="42"/>
      <c r="J483" s="42"/>
    </row>
    <row r="484" spans="1:10" x14ac:dyDescent="0.25">
      <c r="A484" s="44" t="s">
        <v>4</v>
      </c>
      <c r="B484" s="491">
        <v>392</v>
      </c>
      <c r="C484" s="491"/>
      <c r="D484" s="491"/>
      <c r="E484" s="491"/>
      <c r="F484" s="491"/>
      <c r="G484" s="492"/>
    </row>
    <row r="485" spans="1:10" s="1" customFormat="1" ht="39" customHeight="1" x14ac:dyDescent="0.25">
      <c r="A485" s="45" t="s">
        <v>5</v>
      </c>
      <c r="B485" s="509" t="s">
        <v>6</v>
      </c>
      <c r="C485" s="509"/>
      <c r="D485" s="509"/>
      <c r="E485" s="509"/>
      <c r="F485" s="509"/>
      <c r="G485" s="510"/>
      <c r="H485" s="42"/>
      <c r="I485" s="42"/>
      <c r="J485" s="42"/>
    </row>
    <row r="486" spans="1:10" x14ac:dyDescent="0.25">
      <c r="A486" s="511" t="s">
        <v>7</v>
      </c>
      <c r="B486" s="514" t="s">
        <v>9</v>
      </c>
      <c r="C486" s="514"/>
      <c r="D486" s="514"/>
      <c r="E486" s="514"/>
      <c r="F486" s="514"/>
      <c r="G486" s="515"/>
    </row>
    <row r="487" spans="1:10" x14ac:dyDescent="0.25">
      <c r="A487" s="512"/>
      <c r="B487" s="514" t="s">
        <v>10</v>
      </c>
      <c r="C487" s="514"/>
      <c r="D487" s="514"/>
      <c r="E487" s="514"/>
      <c r="F487" s="514"/>
      <c r="G487" s="515"/>
    </row>
    <row r="488" spans="1:10" s="1" customFormat="1" ht="34.5" customHeight="1" x14ac:dyDescent="0.25">
      <c r="A488" s="513"/>
      <c r="B488" s="269" t="s">
        <v>8</v>
      </c>
      <c r="C488" s="269" t="s">
        <v>11</v>
      </c>
      <c r="D488" s="269" t="s">
        <v>8</v>
      </c>
      <c r="E488" s="269" t="s">
        <v>11</v>
      </c>
      <c r="F488" s="269" t="s">
        <v>8</v>
      </c>
      <c r="G488" s="46" t="s">
        <v>11</v>
      </c>
      <c r="H488" s="42"/>
      <c r="I488" s="42"/>
      <c r="J488" s="42"/>
    </row>
    <row r="489" spans="1:10" s="1" customFormat="1" ht="19.5" customHeight="1" x14ac:dyDescent="0.25">
      <c r="A489" s="47" t="s">
        <v>85</v>
      </c>
      <c r="B489" s="62">
        <f>(D489*100)/150</f>
        <v>13.333333333333334</v>
      </c>
      <c r="C489" s="62">
        <f>B489</f>
        <v>13.333333333333334</v>
      </c>
      <c r="D489" s="269">
        <v>20</v>
      </c>
      <c r="E489" s="269">
        <v>20</v>
      </c>
      <c r="F489" s="269">
        <v>30</v>
      </c>
      <c r="G489" s="46">
        <v>30</v>
      </c>
      <c r="H489" s="42"/>
      <c r="I489" s="42"/>
      <c r="J489" s="42"/>
    </row>
    <row r="490" spans="1:10" x14ac:dyDescent="0.25">
      <c r="A490" s="266" t="s">
        <v>84</v>
      </c>
      <c r="B490" s="249">
        <f>C490</f>
        <v>0.13333333333333333</v>
      </c>
      <c r="C490" s="249">
        <f>(E490*100)/150</f>
        <v>0.13333333333333333</v>
      </c>
      <c r="D490" s="256">
        <v>0.2</v>
      </c>
      <c r="E490" s="256">
        <v>0.2</v>
      </c>
      <c r="F490" s="256">
        <v>0.3</v>
      </c>
      <c r="G490" s="257">
        <v>0.3</v>
      </c>
    </row>
    <row r="491" spans="1:10" x14ac:dyDescent="0.25">
      <c r="A491" s="266" t="s">
        <v>83</v>
      </c>
      <c r="B491" s="250">
        <f>C491</f>
        <v>14.4</v>
      </c>
      <c r="C491" s="250">
        <f>(E491*100)/150</f>
        <v>14.4</v>
      </c>
      <c r="D491" s="256">
        <v>21.6</v>
      </c>
      <c r="E491" s="256">
        <v>21.6</v>
      </c>
      <c r="F491" s="256">
        <v>32.4</v>
      </c>
      <c r="G491" s="257">
        <v>32.4</v>
      </c>
    </row>
    <row r="492" spans="1:10" x14ac:dyDescent="0.25">
      <c r="A492" s="18" t="s">
        <v>13</v>
      </c>
      <c r="B492" s="250">
        <f>C492</f>
        <v>4.666666666666667</v>
      </c>
      <c r="C492" s="250">
        <f>(E492*100)/150</f>
        <v>4.666666666666667</v>
      </c>
      <c r="D492" s="256">
        <v>7</v>
      </c>
      <c r="E492" s="256">
        <v>7</v>
      </c>
      <c r="F492" s="256">
        <v>10</v>
      </c>
      <c r="G492" s="257">
        <v>10</v>
      </c>
    </row>
    <row r="493" spans="1:10" x14ac:dyDescent="0.25">
      <c r="A493" s="18" t="s">
        <v>15</v>
      </c>
      <c r="B493" s="250">
        <f>C493</f>
        <v>86.666666666666671</v>
      </c>
      <c r="C493" s="250">
        <f>(E493*100)/150</f>
        <v>86.666666666666671</v>
      </c>
      <c r="D493" s="256">
        <v>130</v>
      </c>
      <c r="E493" s="256">
        <v>130</v>
      </c>
      <c r="F493" s="256">
        <v>150</v>
      </c>
      <c r="G493" s="257">
        <v>150</v>
      </c>
    </row>
    <row r="494" spans="1:10" s="2" customFormat="1" ht="15.75" thickBot="1" x14ac:dyDescent="0.3">
      <c r="A494" s="50" t="s">
        <v>16</v>
      </c>
      <c r="B494" s="291"/>
      <c r="C494" s="306" t="s">
        <v>95</v>
      </c>
      <c r="D494" s="306"/>
      <c r="E494" s="306" t="s">
        <v>93</v>
      </c>
      <c r="F494" s="306"/>
      <c r="G494" s="307" t="s">
        <v>94</v>
      </c>
      <c r="H494" s="19"/>
      <c r="I494" s="19"/>
      <c r="J494" s="19"/>
    </row>
    <row r="495" spans="1:10" s="15" customFormat="1" ht="12.75" thickBot="1" x14ac:dyDescent="0.25">
      <c r="A495" s="504"/>
      <c r="B495" s="505"/>
      <c r="C495" s="505"/>
      <c r="D495" s="505"/>
      <c r="E495" s="505"/>
      <c r="F495" s="505"/>
      <c r="G495" s="506"/>
      <c r="H495" s="85"/>
      <c r="I495" s="85"/>
      <c r="J495" s="85"/>
    </row>
    <row r="496" spans="1:10" s="2" customFormat="1" x14ac:dyDescent="0.25">
      <c r="A496" s="522" t="s">
        <v>20</v>
      </c>
      <c r="B496" s="523"/>
      <c r="C496" s="523"/>
      <c r="D496" s="523"/>
      <c r="E496" s="523"/>
      <c r="F496" s="523"/>
      <c r="G496" s="524"/>
      <c r="H496" s="19"/>
      <c r="I496" s="19"/>
      <c r="J496" s="19"/>
    </row>
    <row r="497" spans="1:10" s="2" customFormat="1" x14ac:dyDescent="0.25">
      <c r="A497" s="87" t="s">
        <v>27</v>
      </c>
      <c r="B497" s="525">
        <v>100</v>
      </c>
      <c r="C497" s="525"/>
      <c r="D497" s="525">
        <v>150</v>
      </c>
      <c r="E497" s="525"/>
      <c r="F497" s="525">
        <v>180</v>
      </c>
      <c r="G497" s="526"/>
      <c r="H497" s="19"/>
      <c r="I497" s="19"/>
      <c r="J497" s="19"/>
    </row>
    <row r="498" spans="1:10" s="2" customFormat="1" x14ac:dyDescent="0.25">
      <c r="A498" s="500" t="s">
        <v>25</v>
      </c>
      <c r="B498" s="501"/>
      <c r="C498" s="501"/>
      <c r="D498" s="501"/>
      <c r="E498" s="501"/>
      <c r="F498" s="501"/>
      <c r="G498" s="502"/>
      <c r="H498" s="19"/>
      <c r="I498" s="19"/>
      <c r="J498" s="19"/>
    </row>
    <row r="499" spans="1:10" s="20" customFormat="1" x14ac:dyDescent="0.25">
      <c r="A499" s="18" t="s">
        <v>21</v>
      </c>
      <c r="B499" s="495">
        <f>(D499*100)/150</f>
        <v>0.66666666666666663</v>
      </c>
      <c r="C499" s="495"/>
      <c r="D499" s="495">
        <f>[1]TDSheet!$E$72</f>
        <v>1</v>
      </c>
      <c r="E499" s="495"/>
      <c r="F499" s="498">
        <f>[2]TDSheet!$E$72</f>
        <v>1.2</v>
      </c>
      <c r="G499" s="499"/>
      <c r="H499" s="19"/>
      <c r="I499" s="19"/>
      <c r="J499" s="19"/>
    </row>
    <row r="500" spans="1:10" s="20" customFormat="1" x14ac:dyDescent="0.25">
      <c r="A500" s="18" t="s">
        <v>22</v>
      </c>
      <c r="B500" s="495">
        <f t="shared" ref="B500:B503" si="34">(D500*100)/150</f>
        <v>0.8</v>
      </c>
      <c r="C500" s="495"/>
      <c r="D500" s="498">
        <f>[1]TDSheet!$F$72</f>
        <v>1.2</v>
      </c>
      <c r="E500" s="498"/>
      <c r="F500" s="498">
        <f>[2]TDSheet!$F$72</f>
        <v>1.548</v>
      </c>
      <c r="G500" s="499"/>
      <c r="H500" s="19"/>
      <c r="I500" s="19"/>
      <c r="J500" s="19"/>
    </row>
    <row r="501" spans="1:10" s="20" customFormat="1" x14ac:dyDescent="0.25">
      <c r="A501" s="18" t="s">
        <v>23</v>
      </c>
      <c r="B501" s="498">
        <f t="shared" si="34"/>
        <v>6.1333333333333329</v>
      </c>
      <c r="C501" s="498"/>
      <c r="D501" s="498">
        <f>[1]TDSheet!$G$72</f>
        <v>9.1999999999999993</v>
      </c>
      <c r="E501" s="498"/>
      <c r="F501" s="498">
        <f>[2]TDSheet!$G$72</f>
        <v>12</v>
      </c>
      <c r="G501" s="499"/>
      <c r="H501" s="19"/>
      <c r="I501" s="19"/>
      <c r="J501" s="19"/>
    </row>
    <row r="502" spans="1:10" s="20" customFormat="1" x14ac:dyDescent="0.25">
      <c r="A502" s="18" t="s">
        <v>24</v>
      </c>
      <c r="B502" s="498">
        <f t="shared" si="34"/>
        <v>34.93333333333333</v>
      </c>
      <c r="C502" s="498"/>
      <c r="D502" s="498">
        <f>[1]TDSheet!$H$72</f>
        <v>52.4</v>
      </c>
      <c r="E502" s="498"/>
      <c r="F502" s="498">
        <f>[2]TDSheet!$H$72</f>
        <v>64</v>
      </c>
      <c r="G502" s="499"/>
      <c r="H502" s="19"/>
      <c r="I502" s="19"/>
      <c r="J502" s="19"/>
    </row>
    <row r="503" spans="1:10" s="20" customFormat="1" ht="15.75" thickBot="1" x14ac:dyDescent="0.3">
      <c r="A503" s="21" t="s">
        <v>26</v>
      </c>
      <c r="B503" s="481">
        <f t="shared" si="34"/>
        <v>0.73333333333333339</v>
      </c>
      <c r="C503" s="481"/>
      <c r="D503" s="516">
        <f>[1]TDSheet!$I$72</f>
        <v>1.1000000000000001</v>
      </c>
      <c r="E503" s="516"/>
      <c r="F503" s="481">
        <f>[2]TDSheet!$I$72</f>
        <v>1.3</v>
      </c>
      <c r="G503" s="482"/>
      <c r="H503" s="19"/>
      <c r="I503" s="19"/>
      <c r="J503" s="19"/>
    </row>
    <row r="504" spans="1:10" s="2" customFormat="1" ht="15.75" thickBot="1" x14ac:dyDescent="0.3">
      <c r="A504" s="16"/>
      <c r="B504" s="88"/>
      <c r="C504" s="88"/>
      <c r="D504" s="89"/>
      <c r="E504" s="89"/>
      <c r="F504" s="88"/>
      <c r="G504" s="90"/>
      <c r="H504" s="19"/>
      <c r="I504" s="19"/>
      <c r="J504" s="19"/>
    </row>
    <row r="505" spans="1:10" s="2" customFormat="1" x14ac:dyDescent="0.25">
      <c r="A505" s="483" t="s">
        <v>28</v>
      </c>
      <c r="B505" s="485" t="s">
        <v>86</v>
      </c>
      <c r="C505" s="485"/>
      <c r="D505" s="485"/>
      <c r="E505" s="485"/>
      <c r="F505" s="485"/>
      <c r="G505" s="486"/>
      <c r="H505" s="19"/>
      <c r="I505" s="19"/>
      <c r="J505" s="19"/>
    </row>
    <row r="506" spans="1:10" s="2" customFormat="1" x14ac:dyDescent="0.25">
      <c r="A506" s="484"/>
      <c r="B506" s="487"/>
      <c r="C506" s="487"/>
      <c r="D506" s="487"/>
      <c r="E506" s="487"/>
      <c r="F506" s="487"/>
      <c r="G506" s="488"/>
      <c r="H506" s="19"/>
      <c r="I506" s="19"/>
      <c r="J506" s="19"/>
    </row>
    <row r="507" spans="1:10" s="2" customFormat="1" x14ac:dyDescent="0.25">
      <c r="A507" s="16"/>
      <c r="B507" s="487"/>
      <c r="C507" s="487"/>
      <c r="D507" s="487"/>
      <c r="E507" s="487"/>
      <c r="F507" s="487"/>
      <c r="G507" s="488"/>
      <c r="H507" s="19"/>
      <c r="I507" s="19"/>
      <c r="J507" s="19"/>
    </row>
    <row r="508" spans="1:10" s="2" customFormat="1" x14ac:dyDescent="0.25">
      <c r="A508" s="16"/>
      <c r="B508" s="487"/>
      <c r="C508" s="487"/>
      <c r="D508" s="487"/>
      <c r="E508" s="487"/>
      <c r="F508" s="487"/>
      <c r="G508" s="488"/>
      <c r="H508" s="19"/>
      <c r="I508" s="19"/>
      <c r="J508" s="19"/>
    </row>
    <row r="509" spans="1:10" s="2" customFormat="1" ht="48.75" customHeight="1" thickBot="1" x14ac:dyDescent="0.3">
      <c r="A509" s="17"/>
      <c r="B509" s="489"/>
      <c r="C509" s="489"/>
      <c r="D509" s="489"/>
      <c r="E509" s="489"/>
      <c r="F509" s="489"/>
      <c r="G509" s="490"/>
      <c r="H509" s="19"/>
      <c r="I509" s="19"/>
      <c r="J509" s="19"/>
    </row>
    <row r="510" spans="1:10" ht="15.75" thickBot="1" x14ac:dyDescent="0.3"/>
    <row r="511" spans="1:10" ht="22.5" customHeight="1" x14ac:dyDescent="0.25">
      <c r="A511" s="39" t="s">
        <v>0</v>
      </c>
      <c r="B511" s="493" t="s">
        <v>103</v>
      </c>
      <c r="C511" s="493"/>
      <c r="D511" s="493"/>
      <c r="E511" s="493"/>
      <c r="F511" s="493"/>
      <c r="G511" s="494"/>
    </row>
    <row r="512" spans="1:10" s="1" customFormat="1" ht="30.75" customHeight="1" x14ac:dyDescent="0.25">
      <c r="A512" s="41" t="s">
        <v>2</v>
      </c>
      <c r="B512" s="507" t="s">
        <v>88</v>
      </c>
      <c r="C512" s="507"/>
      <c r="D512" s="507"/>
      <c r="E512" s="507"/>
      <c r="F512" s="507"/>
      <c r="G512" s="508"/>
      <c r="H512" s="42"/>
      <c r="I512" s="42"/>
      <c r="J512" s="42"/>
    </row>
    <row r="513" spans="1:10" x14ac:dyDescent="0.25">
      <c r="A513" s="44" t="s">
        <v>4</v>
      </c>
      <c r="B513" s="491">
        <v>393</v>
      </c>
      <c r="C513" s="491"/>
      <c r="D513" s="491"/>
      <c r="E513" s="491"/>
      <c r="F513" s="491"/>
      <c r="G513" s="492"/>
    </row>
    <row r="514" spans="1:10" s="1" customFormat="1" ht="39" customHeight="1" x14ac:dyDescent="0.25">
      <c r="A514" s="45" t="s">
        <v>5</v>
      </c>
      <c r="B514" s="509" t="s">
        <v>6</v>
      </c>
      <c r="C514" s="509"/>
      <c r="D514" s="509"/>
      <c r="E514" s="509"/>
      <c r="F514" s="509"/>
      <c r="G514" s="510"/>
      <c r="H514" s="42"/>
      <c r="I514" s="42"/>
      <c r="J514" s="42"/>
    </row>
    <row r="515" spans="1:10" x14ac:dyDescent="0.25">
      <c r="A515" s="511" t="s">
        <v>7</v>
      </c>
      <c r="B515" s="514" t="s">
        <v>9</v>
      </c>
      <c r="C515" s="514"/>
      <c r="D515" s="514"/>
      <c r="E515" s="514"/>
      <c r="F515" s="514"/>
      <c r="G515" s="515"/>
    </row>
    <row r="516" spans="1:10" x14ac:dyDescent="0.25">
      <c r="A516" s="512"/>
      <c r="B516" s="514" t="s">
        <v>10</v>
      </c>
      <c r="C516" s="514"/>
      <c r="D516" s="514"/>
      <c r="E516" s="514"/>
      <c r="F516" s="514"/>
      <c r="G516" s="515"/>
    </row>
    <row r="517" spans="1:10" s="1" customFormat="1" ht="34.5" customHeight="1" x14ac:dyDescent="0.25">
      <c r="A517" s="513"/>
      <c r="B517" s="269" t="s">
        <v>8</v>
      </c>
      <c r="C517" s="269" t="s">
        <v>11</v>
      </c>
      <c r="D517" s="269" t="s">
        <v>8</v>
      </c>
      <c r="E517" s="269" t="s">
        <v>11</v>
      </c>
      <c r="F517" s="269" t="s">
        <v>8</v>
      </c>
      <c r="G517" s="46" t="s">
        <v>11</v>
      </c>
      <c r="H517" s="42"/>
      <c r="I517" s="42"/>
      <c r="J517" s="42"/>
    </row>
    <row r="518" spans="1:10" s="36" customFormat="1" ht="19.5" customHeight="1" x14ac:dyDescent="0.25">
      <c r="A518" s="58" t="s">
        <v>85</v>
      </c>
      <c r="B518" s="63">
        <f>(D518*100)/150</f>
        <v>13.333333333333334</v>
      </c>
      <c r="C518" s="63">
        <f>B518</f>
        <v>13.333333333333334</v>
      </c>
      <c r="D518" s="139">
        <v>20</v>
      </c>
      <c r="E518" s="139">
        <v>20</v>
      </c>
      <c r="F518" s="139">
        <v>30</v>
      </c>
      <c r="G518" s="308">
        <v>30</v>
      </c>
      <c r="H518" s="171"/>
      <c r="I518" s="171"/>
      <c r="J518" s="171"/>
    </row>
    <row r="519" spans="1:10" x14ac:dyDescent="0.25">
      <c r="A519" s="266" t="s">
        <v>84</v>
      </c>
      <c r="B519" s="249">
        <f>C519</f>
        <v>0.13333333333333333</v>
      </c>
      <c r="C519" s="249">
        <f>(E519*100)/150</f>
        <v>0.13333333333333333</v>
      </c>
      <c r="D519" s="256">
        <v>0.2</v>
      </c>
      <c r="E519" s="256">
        <v>0.2</v>
      </c>
      <c r="F519" s="256">
        <v>0.3</v>
      </c>
      <c r="G519" s="257">
        <v>0.3</v>
      </c>
    </row>
    <row r="520" spans="1:10" x14ac:dyDescent="0.25">
      <c r="A520" s="266" t="s">
        <v>83</v>
      </c>
      <c r="B520" s="250">
        <f>C520</f>
        <v>14.4</v>
      </c>
      <c r="C520" s="250">
        <f>(E520*100)/150</f>
        <v>14.4</v>
      </c>
      <c r="D520" s="256">
        <v>21.6</v>
      </c>
      <c r="E520" s="256">
        <v>21.6</v>
      </c>
      <c r="F520" s="256">
        <v>32.4</v>
      </c>
      <c r="G520" s="257">
        <v>32.4</v>
      </c>
    </row>
    <row r="521" spans="1:10" x14ac:dyDescent="0.25">
      <c r="A521" s="18" t="s">
        <v>13</v>
      </c>
      <c r="B521" s="250">
        <f>C521</f>
        <v>4.666666666666667</v>
      </c>
      <c r="C521" s="250">
        <f>(E521*100)/150</f>
        <v>4.666666666666667</v>
      </c>
      <c r="D521" s="256">
        <v>7</v>
      </c>
      <c r="E521" s="256">
        <v>7</v>
      </c>
      <c r="F521" s="256">
        <v>10</v>
      </c>
      <c r="G521" s="257">
        <v>10</v>
      </c>
    </row>
    <row r="522" spans="1:10" x14ac:dyDescent="0.25">
      <c r="A522" s="18" t="s">
        <v>15</v>
      </c>
      <c r="B522" s="250">
        <f>C522</f>
        <v>86.666666666666671</v>
      </c>
      <c r="C522" s="250">
        <f>(E522*100)/150</f>
        <v>86.666666666666671</v>
      </c>
      <c r="D522" s="256">
        <v>130</v>
      </c>
      <c r="E522" s="256">
        <v>130</v>
      </c>
      <c r="F522" s="256">
        <v>150</v>
      </c>
      <c r="G522" s="257">
        <v>150</v>
      </c>
    </row>
    <row r="523" spans="1:10" x14ac:dyDescent="0.25">
      <c r="A523" s="295" t="s">
        <v>89</v>
      </c>
      <c r="B523" s="250">
        <f>(D523*100)/150</f>
        <v>2.6666666666666665</v>
      </c>
      <c r="C523" s="250">
        <f>(E523*100)/150</f>
        <v>2.3333333333333335</v>
      </c>
      <c r="D523" s="309">
        <v>4</v>
      </c>
      <c r="E523" s="309">
        <v>3.5</v>
      </c>
      <c r="F523" s="309">
        <v>8</v>
      </c>
      <c r="G523" s="310">
        <v>7</v>
      </c>
    </row>
    <row r="524" spans="1:10" s="2" customFormat="1" ht="15.75" thickBot="1" x14ac:dyDescent="0.3">
      <c r="A524" s="50" t="s">
        <v>16</v>
      </c>
      <c r="B524" s="291">
        <v>0</v>
      </c>
      <c r="C524" s="311" t="s">
        <v>92</v>
      </c>
      <c r="D524" s="291">
        <v>0</v>
      </c>
      <c r="E524" s="84" t="s">
        <v>90</v>
      </c>
      <c r="F524" s="291">
        <v>0</v>
      </c>
      <c r="G524" s="312" t="s">
        <v>91</v>
      </c>
      <c r="H524" s="19"/>
      <c r="I524" s="19"/>
      <c r="J524" s="19"/>
    </row>
    <row r="525" spans="1:10" s="15" customFormat="1" ht="12.75" thickBot="1" x14ac:dyDescent="0.25">
      <c r="A525" s="504"/>
      <c r="B525" s="505"/>
      <c r="C525" s="505"/>
      <c r="D525" s="505"/>
      <c r="E525" s="505"/>
      <c r="F525" s="505"/>
      <c r="G525" s="506"/>
      <c r="H525" s="85"/>
      <c r="I525" s="85"/>
      <c r="J525" s="85"/>
    </row>
    <row r="526" spans="1:10" s="2" customFormat="1" x14ac:dyDescent="0.25">
      <c r="A526" s="519" t="s">
        <v>20</v>
      </c>
      <c r="B526" s="520"/>
      <c r="C526" s="520"/>
      <c r="D526" s="520"/>
      <c r="E526" s="520"/>
      <c r="F526" s="520"/>
      <c r="G526" s="521"/>
      <c r="H526" s="19"/>
      <c r="I526" s="19"/>
      <c r="J526" s="19"/>
    </row>
    <row r="527" spans="1:10" s="2" customFormat="1" x14ac:dyDescent="0.25">
      <c r="A527" s="87" t="s">
        <v>27</v>
      </c>
      <c r="B527" s="517" t="s">
        <v>92</v>
      </c>
      <c r="C527" s="517"/>
      <c r="D527" s="517" t="s">
        <v>90</v>
      </c>
      <c r="E527" s="517"/>
      <c r="F527" s="517" t="s">
        <v>91</v>
      </c>
      <c r="G527" s="518"/>
      <c r="H527" s="19"/>
      <c r="I527" s="19"/>
      <c r="J527" s="19"/>
    </row>
    <row r="528" spans="1:10" s="2" customFormat="1" x14ac:dyDescent="0.25">
      <c r="A528" s="500" t="s">
        <v>25</v>
      </c>
      <c r="B528" s="501"/>
      <c r="C528" s="501"/>
      <c r="D528" s="501"/>
      <c r="E528" s="501"/>
      <c r="F528" s="501"/>
      <c r="G528" s="502"/>
      <c r="H528" s="19"/>
      <c r="I528" s="19"/>
      <c r="J528" s="19"/>
    </row>
    <row r="529" spans="1:10" s="20" customFormat="1" x14ac:dyDescent="0.25">
      <c r="A529" s="18" t="s">
        <v>21</v>
      </c>
      <c r="B529" s="495">
        <f>(D529*100)/150</f>
        <v>7.3333333333333334E-2</v>
      </c>
      <c r="C529" s="495"/>
      <c r="D529" s="495">
        <f>[1]TDSheet!$E$35</f>
        <v>0.11</v>
      </c>
      <c r="E529" s="495"/>
      <c r="F529" s="495">
        <f>[2]TDSheet!$E$35</f>
        <v>0.15</v>
      </c>
      <c r="G529" s="496"/>
      <c r="H529" s="19"/>
      <c r="I529" s="19"/>
      <c r="J529" s="19"/>
    </row>
    <row r="530" spans="1:10" s="20" customFormat="1" x14ac:dyDescent="0.25">
      <c r="A530" s="18" t="s">
        <v>22</v>
      </c>
      <c r="B530" s="495">
        <f t="shared" ref="B530:B533" si="35">(D530*100)/150</f>
        <v>0.24</v>
      </c>
      <c r="C530" s="495"/>
      <c r="D530" s="498">
        <f>[3]TDSheet!$F$297</f>
        <v>0.36</v>
      </c>
      <c r="E530" s="498"/>
      <c r="F530" s="495">
        <f>[2]TDSheet!$F$35</f>
        <v>0</v>
      </c>
      <c r="G530" s="496"/>
      <c r="H530" s="19"/>
      <c r="I530" s="19"/>
      <c r="J530" s="19"/>
    </row>
    <row r="531" spans="1:10" s="20" customFormat="1" x14ac:dyDescent="0.25">
      <c r="A531" s="18" t="s">
        <v>23</v>
      </c>
      <c r="B531" s="498">
        <f t="shared" si="35"/>
        <v>5.4666666666666659</v>
      </c>
      <c r="C531" s="498"/>
      <c r="D531" s="498">
        <f>[1]TDSheet!$G$35</f>
        <v>8.1999999999999993</v>
      </c>
      <c r="E531" s="498"/>
      <c r="F531" s="498">
        <f>[2]TDSheet!$G$35</f>
        <v>9.5</v>
      </c>
      <c r="G531" s="499"/>
      <c r="H531" s="19"/>
      <c r="I531" s="19"/>
      <c r="J531" s="19"/>
    </row>
    <row r="532" spans="1:10" s="20" customFormat="1" x14ac:dyDescent="0.25">
      <c r="A532" s="18" t="s">
        <v>24</v>
      </c>
      <c r="B532" s="498">
        <f t="shared" si="35"/>
        <v>23.066666666666666</v>
      </c>
      <c r="C532" s="498"/>
      <c r="D532" s="498">
        <f>[1]TDSheet!$H$35</f>
        <v>34.6</v>
      </c>
      <c r="E532" s="498"/>
      <c r="F532" s="498">
        <f>[2]TDSheet!$H$35</f>
        <v>40.1</v>
      </c>
      <c r="G532" s="499"/>
      <c r="H532" s="19"/>
      <c r="I532" s="19"/>
      <c r="J532" s="19"/>
    </row>
    <row r="533" spans="1:10" s="20" customFormat="1" ht="15.75" thickBot="1" x14ac:dyDescent="0.3">
      <c r="A533" s="21" t="s">
        <v>26</v>
      </c>
      <c r="B533" s="481">
        <f t="shared" si="35"/>
        <v>1.4666666666666668</v>
      </c>
      <c r="C533" s="481"/>
      <c r="D533" s="516">
        <f>[1]TDSheet!$I$35</f>
        <v>2.2000000000000002</v>
      </c>
      <c r="E533" s="516"/>
      <c r="F533" s="481">
        <f>[2]TDSheet!$I$35</f>
        <v>2.5</v>
      </c>
      <c r="G533" s="482"/>
      <c r="H533" s="19"/>
      <c r="I533" s="19"/>
      <c r="J533" s="19"/>
    </row>
    <row r="534" spans="1:10" s="2" customFormat="1" ht="15.75" thickBot="1" x14ac:dyDescent="0.3">
      <c r="A534" s="16"/>
      <c r="B534" s="88"/>
      <c r="C534" s="88"/>
      <c r="D534" s="89"/>
      <c r="E534" s="89"/>
      <c r="F534" s="88"/>
      <c r="G534" s="90"/>
      <c r="H534" s="19"/>
      <c r="I534" s="19"/>
      <c r="J534" s="19"/>
    </row>
    <row r="535" spans="1:10" s="2" customFormat="1" x14ac:dyDescent="0.25">
      <c r="A535" s="483" t="s">
        <v>28</v>
      </c>
      <c r="B535" s="485" t="s">
        <v>96</v>
      </c>
      <c r="C535" s="485"/>
      <c r="D535" s="485"/>
      <c r="E535" s="485"/>
      <c r="F535" s="485"/>
      <c r="G535" s="486"/>
      <c r="H535" s="19"/>
      <c r="I535" s="19"/>
      <c r="J535" s="19"/>
    </row>
    <row r="536" spans="1:10" s="2" customFormat="1" x14ac:dyDescent="0.25">
      <c r="A536" s="484"/>
      <c r="B536" s="487"/>
      <c r="C536" s="487"/>
      <c r="D536" s="487"/>
      <c r="E536" s="487"/>
      <c r="F536" s="487"/>
      <c r="G536" s="488"/>
      <c r="H536" s="19"/>
      <c r="I536" s="19"/>
      <c r="J536" s="19"/>
    </row>
    <row r="537" spans="1:10" s="2" customFormat="1" x14ac:dyDescent="0.25">
      <c r="A537" s="16"/>
      <c r="B537" s="487"/>
      <c r="C537" s="487"/>
      <c r="D537" s="487"/>
      <c r="E537" s="487"/>
      <c r="F537" s="487"/>
      <c r="G537" s="488"/>
      <c r="H537" s="19"/>
      <c r="I537" s="19"/>
      <c r="J537" s="19"/>
    </row>
    <row r="538" spans="1:10" s="2" customFormat="1" x14ac:dyDescent="0.25">
      <c r="A538" s="16"/>
      <c r="B538" s="487"/>
      <c r="C538" s="487"/>
      <c r="D538" s="487"/>
      <c r="E538" s="487"/>
      <c r="F538" s="487"/>
      <c r="G538" s="488"/>
      <c r="H538" s="19"/>
      <c r="I538" s="19"/>
      <c r="J538" s="19"/>
    </row>
    <row r="539" spans="1:10" s="2" customFormat="1" ht="79.5" customHeight="1" thickBot="1" x14ac:dyDescent="0.3">
      <c r="A539" s="17"/>
      <c r="B539" s="489"/>
      <c r="C539" s="489"/>
      <c r="D539" s="489"/>
      <c r="E539" s="489"/>
      <c r="F539" s="489"/>
      <c r="G539" s="490"/>
      <c r="H539" s="19"/>
      <c r="I539" s="19"/>
      <c r="J539" s="19"/>
    </row>
    <row r="540" spans="1:10" ht="15.75" thickBot="1" x14ac:dyDescent="0.3"/>
    <row r="541" spans="1:10" ht="22.5" customHeight="1" x14ac:dyDescent="0.25">
      <c r="A541" s="39" t="s">
        <v>0</v>
      </c>
      <c r="B541" s="493" t="s">
        <v>904</v>
      </c>
      <c r="C541" s="493"/>
      <c r="D541" s="493"/>
      <c r="E541" s="493"/>
      <c r="F541" s="493"/>
      <c r="G541" s="494"/>
    </row>
    <row r="542" spans="1:10" s="1" customFormat="1" ht="30.75" customHeight="1" x14ac:dyDescent="0.25">
      <c r="A542" s="41" t="s">
        <v>2</v>
      </c>
      <c r="B542" s="507" t="s">
        <v>98</v>
      </c>
      <c r="C542" s="507"/>
      <c r="D542" s="507"/>
      <c r="E542" s="507"/>
      <c r="F542" s="507"/>
      <c r="G542" s="508"/>
      <c r="H542" s="42"/>
      <c r="I542" s="42"/>
      <c r="J542" s="42"/>
    </row>
    <row r="543" spans="1:10" x14ac:dyDescent="0.25">
      <c r="A543" s="44" t="s">
        <v>4</v>
      </c>
      <c r="B543" s="491"/>
      <c r="C543" s="491"/>
      <c r="D543" s="97"/>
      <c r="E543" s="97"/>
      <c r="F543" s="97"/>
      <c r="G543" s="297"/>
    </row>
    <row r="544" spans="1:10" s="1" customFormat="1" ht="39" customHeight="1" x14ac:dyDescent="0.25">
      <c r="A544" s="45" t="s">
        <v>5</v>
      </c>
      <c r="B544" s="509" t="s">
        <v>6</v>
      </c>
      <c r="C544" s="509"/>
      <c r="D544" s="509"/>
      <c r="E544" s="509"/>
      <c r="F544" s="509"/>
      <c r="G544" s="510"/>
      <c r="H544" s="42"/>
      <c r="I544" s="42"/>
      <c r="J544" s="42"/>
    </row>
    <row r="545" spans="1:10" x14ac:dyDescent="0.25">
      <c r="A545" s="511" t="s">
        <v>7</v>
      </c>
      <c r="B545" s="514" t="s">
        <v>9</v>
      </c>
      <c r="C545" s="514"/>
      <c r="D545" s="514"/>
      <c r="E545" s="514"/>
      <c r="F545" s="514"/>
      <c r="G545" s="515"/>
    </row>
    <row r="546" spans="1:10" x14ac:dyDescent="0.25">
      <c r="A546" s="512"/>
      <c r="B546" s="514" t="s">
        <v>10</v>
      </c>
      <c r="C546" s="514"/>
      <c r="D546" s="514"/>
      <c r="E546" s="514"/>
      <c r="F546" s="514"/>
      <c r="G546" s="515"/>
    </row>
    <row r="547" spans="1:10" s="1" customFormat="1" ht="34.5" customHeight="1" x14ac:dyDescent="0.25">
      <c r="A547" s="513"/>
      <c r="B547" s="269" t="s">
        <v>8</v>
      </c>
      <c r="C547" s="269" t="s">
        <v>11</v>
      </c>
      <c r="D547" s="269" t="s">
        <v>8</v>
      </c>
      <c r="E547" s="269" t="s">
        <v>11</v>
      </c>
      <c r="F547" s="269" t="s">
        <v>8</v>
      </c>
      <c r="G547" s="46" t="s">
        <v>11</v>
      </c>
      <c r="H547" s="42"/>
      <c r="I547" s="42"/>
      <c r="J547" s="42"/>
    </row>
    <row r="548" spans="1:10" s="1" customFormat="1" ht="19.5" customHeight="1" x14ac:dyDescent="0.25">
      <c r="A548" s="58" t="s">
        <v>85</v>
      </c>
      <c r="B548" s="263">
        <f>(D548*100)/150</f>
        <v>13.333333333333334</v>
      </c>
      <c r="C548" s="263">
        <f>B548</f>
        <v>13.333333333333334</v>
      </c>
      <c r="D548" s="60">
        <v>20</v>
      </c>
      <c r="E548" s="60">
        <v>20</v>
      </c>
      <c r="F548" s="60">
        <v>30</v>
      </c>
      <c r="G548" s="102">
        <v>30</v>
      </c>
      <c r="H548" s="42"/>
      <c r="I548" s="42"/>
      <c r="J548" s="42"/>
    </row>
    <row r="549" spans="1:10" x14ac:dyDescent="0.25">
      <c r="A549" s="266" t="s">
        <v>84</v>
      </c>
      <c r="B549" s="261">
        <f>C549</f>
        <v>0.13333333333333333</v>
      </c>
      <c r="C549" s="261">
        <f>(E549*100)/150</f>
        <v>0.13333333333333333</v>
      </c>
      <c r="D549" s="250">
        <v>0.2</v>
      </c>
      <c r="E549" s="250">
        <v>0.2</v>
      </c>
      <c r="F549" s="250">
        <v>0.3</v>
      </c>
      <c r="G549" s="252">
        <v>0.3</v>
      </c>
    </row>
    <row r="550" spans="1:10" x14ac:dyDescent="0.25">
      <c r="A550" s="266" t="s">
        <v>83</v>
      </c>
      <c r="B550" s="261">
        <f>C550</f>
        <v>14.4</v>
      </c>
      <c r="C550" s="261">
        <f>(E550*100)/150</f>
        <v>14.4</v>
      </c>
      <c r="D550" s="250">
        <v>21.6</v>
      </c>
      <c r="E550" s="250">
        <v>21.6</v>
      </c>
      <c r="F550" s="250">
        <v>32.4</v>
      </c>
      <c r="G550" s="252">
        <v>32.4</v>
      </c>
      <c r="I550" s="225"/>
    </row>
    <row r="551" spans="1:10" x14ac:dyDescent="0.25">
      <c r="A551" s="18" t="s">
        <v>13</v>
      </c>
      <c r="B551" s="261">
        <f>C551</f>
        <v>4.666666666666667</v>
      </c>
      <c r="C551" s="261">
        <f>(E551*100)/150</f>
        <v>4.666666666666667</v>
      </c>
      <c r="D551" s="250">
        <v>7</v>
      </c>
      <c r="E551" s="250">
        <v>7</v>
      </c>
      <c r="F551" s="250">
        <v>10</v>
      </c>
      <c r="G551" s="252">
        <v>10</v>
      </c>
    </row>
    <row r="552" spans="1:10" x14ac:dyDescent="0.25">
      <c r="A552" s="18" t="s">
        <v>15</v>
      </c>
      <c r="B552" s="261">
        <f>C552</f>
        <v>26.666666666666668</v>
      </c>
      <c r="C552" s="261">
        <f>(E552*100)/150</f>
        <v>26.666666666666668</v>
      </c>
      <c r="D552" s="250">
        <v>40</v>
      </c>
      <c r="E552" s="250">
        <v>40</v>
      </c>
      <c r="F552" s="250">
        <v>60</v>
      </c>
      <c r="G552" s="252">
        <v>60</v>
      </c>
    </row>
    <row r="553" spans="1:10" x14ac:dyDescent="0.25">
      <c r="A553" s="295" t="s">
        <v>14</v>
      </c>
      <c r="B553" s="261">
        <f>(D553*100)/150</f>
        <v>61.333333333333336</v>
      </c>
      <c r="C553" s="261">
        <f>(E553*100)/150</f>
        <v>60</v>
      </c>
      <c r="D553" s="313">
        <v>92</v>
      </c>
      <c r="E553" s="313">
        <v>90</v>
      </c>
      <c r="F553" s="313">
        <v>92</v>
      </c>
      <c r="G553" s="314">
        <v>90</v>
      </c>
    </row>
    <row r="554" spans="1:10" s="2" customFormat="1" ht="15.75" thickBot="1" x14ac:dyDescent="0.3">
      <c r="A554" s="50" t="s">
        <v>16</v>
      </c>
      <c r="B554" s="291">
        <v>0</v>
      </c>
      <c r="C554" s="315" t="s">
        <v>99</v>
      </c>
      <c r="D554" s="51">
        <v>0</v>
      </c>
      <c r="E554" s="316" t="s">
        <v>100</v>
      </c>
      <c r="F554" s="51">
        <v>0</v>
      </c>
      <c r="G554" s="317" t="s">
        <v>101</v>
      </c>
      <c r="H554" s="19"/>
      <c r="I554" s="19"/>
      <c r="J554" s="19"/>
    </row>
    <row r="555" spans="1:10" s="15" customFormat="1" ht="12.75" thickBot="1" x14ac:dyDescent="0.25">
      <c r="A555" s="504"/>
      <c r="B555" s="505"/>
      <c r="C555" s="505"/>
      <c r="D555" s="505"/>
      <c r="E555" s="505"/>
      <c r="F555" s="505"/>
      <c r="G555" s="506"/>
      <c r="H555" s="85"/>
      <c r="I555" s="85"/>
      <c r="J555" s="85"/>
    </row>
    <row r="556" spans="1:10" s="2" customFormat="1" x14ac:dyDescent="0.25">
      <c r="A556" s="519" t="s">
        <v>20</v>
      </c>
      <c r="B556" s="520"/>
      <c r="C556" s="520"/>
      <c r="D556" s="520"/>
      <c r="E556" s="520"/>
      <c r="F556" s="520"/>
      <c r="G556" s="521"/>
      <c r="H556" s="19"/>
      <c r="I556" s="19"/>
      <c r="J556" s="19"/>
    </row>
    <row r="557" spans="1:10" s="2" customFormat="1" x14ac:dyDescent="0.25">
      <c r="A557" s="87" t="s">
        <v>27</v>
      </c>
      <c r="B557" s="517" t="s">
        <v>99</v>
      </c>
      <c r="C557" s="517"/>
      <c r="D557" s="517" t="s">
        <v>100</v>
      </c>
      <c r="E557" s="517"/>
      <c r="F557" s="517" t="s">
        <v>101</v>
      </c>
      <c r="G557" s="518"/>
      <c r="H557" s="19"/>
      <c r="I557" s="19"/>
      <c r="J557" s="19"/>
    </row>
    <row r="558" spans="1:10" s="2" customFormat="1" x14ac:dyDescent="0.25">
      <c r="A558" s="500" t="s">
        <v>25</v>
      </c>
      <c r="B558" s="501"/>
      <c r="C558" s="501"/>
      <c r="D558" s="501"/>
      <c r="E558" s="501"/>
      <c r="F558" s="501"/>
      <c r="G558" s="502"/>
      <c r="H558" s="19"/>
      <c r="I558" s="19"/>
      <c r="J558" s="19"/>
    </row>
    <row r="559" spans="1:10" s="20" customFormat="1" x14ac:dyDescent="0.25">
      <c r="A559" s="18" t="s">
        <v>21</v>
      </c>
      <c r="B559" s="495">
        <f>(D559*100)/150</f>
        <v>0.7599999999999999</v>
      </c>
      <c r="C559" s="495"/>
      <c r="D559" s="498">
        <f>[1]TDSheet!$E$89</f>
        <v>1.1399999999999999</v>
      </c>
      <c r="E559" s="498"/>
      <c r="F559" s="498">
        <f>[2]TDSheet!$E$89</f>
        <v>1.5</v>
      </c>
      <c r="G559" s="499"/>
      <c r="H559" s="19"/>
      <c r="I559" s="19"/>
      <c r="J559" s="19"/>
    </row>
    <row r="560" spans="1:10" s="20" customFormat="1" x14ac:dyDescent="0.25">
      <c r="A560" s="18" t="s">
        <v>22</v>
      </c>
      <c r="B560" s="495">
        <f t="shared" ref="B560:B563" si="36">(D560*100)/150</f>
        <v>0.8</v>
      </c>
      <c r="C560" s="495"/>
      <c r="D560" s="498">
        <f>[1]TDSheet!$F$89</f>
        <v>1.2</v>
      </c>
      <c r="E560" s="498"/>
      <c r="F560" s="498">
        <f>[2]TDSheet!$F$89</f>
        <v>1.744</v>
      </c>
      <c r="G560" s="499"/>
      <c r="H560" s="19"/>
      <c r="I560" s="19"/>
      <c r="J560" s="19"/>
    </row>
    <row r="561" spans="1:10" s="20" customFormat="1" x14ac:dyDescent="0.25">
      <c r="A561" s="18" t="s">
        <v>23</v>
      </c>
      <c r="B561" s="498">
        <f t="shared" si="36"/>
        <v>6.2000000000000011</v>
      </c>
      <c r="C561" s="498"/>
      <c r="D561" s="498">
        <f>[1]TDSheet!$G$89</f>
        <v>9.3000000000000007</v>
      </c>
      <c r="E561" s="498"/>
      <c r="F561" s="498">
        <f>[2]TDSheet!$G$89</f>
        <v>12.1</v>
      </c>
      <c r="G561" s="499"/>
      <c r="H561" s="19"/>
      <c r="I561" s="19"/>
      <c r="J561" s="19"/>
    </row>
    <row r="562" spans="1:10" s="20" customFormat="1" x14ac:dyDescent="0.25">
      <c r="A562" s="18" t="s">
        <v>24</v>
      </c>
      <c r="B562" s="498">
        <f t="shared" si="36"/>
        <v>35.466666666666669</v>
      </c>
      <c r="C562" s="498"/>
      <c r="D562" s="498">
        <f>[1]TDSheet!$H$89</f>
        <v>53.2</v>
      </c>
      <c r="E562" s="498"/>
      <c r="F562" s="498">
        <f>[2]TDSheet!$H$89</f>
        <v>65.5</v>
      </c>
      <c r="G562" s="499"/>
      <c r="H562" s="19"/>
      <c r="I562" s="19"/>
      <c r="J562" s="19"/>
    </row>
    <row r="563" spans="1:10" s="20" customFormat="1" ht="15.75" thickBot="1" x14ac:dyDescent="0.3">
      <c r="A563" s="21" t="s">
        <v>26</v>
      </c>
      <c r="B563" s="481">
        <f t="shared" si="36"/>
        <v>0.33333333333333331</v>
      </c>
      <c r="C563" s="481"/>
      <c r="D563" s="516">
        <f>[1]TDSheet!$I$89</f>
        <v>0.5</v>
      </c>
      <c r="E563" s="516"/>
      <c r="F563" s="529">
        <f>[2]TDSheet!$I$89</f>
        <v>0.56000000000000005</v>
      </c>
      <c r="G563" s="530"/>
      <c r="H563" s="19"/>
      <c r="I563" s="19"/>
      <c r="J563" s="19"/>
    </row>
    <row r="564" spans="1:10" s="2" customFormat="1" ht="15.75" thickBot="1" x14ac:dyDescent="0.3">
      <c r="A564" s="16"/>
      <c r="B564" s="88"/>
      <c r="C564" s="88"/>
      <c r="D564" s="89"/>
      <c r="E564" s="89"/>
      <c r="F564" s="88"/>
      <c r="G564" s="90"/>
      <c r="H564" s="19"/>
      <c r="I564" s="19"/>
      <c r="J564" s="19"/>
    </row>
    <row r="565" spans="1:10" s="2" customFormat="1" x14ac:dyDescent="0.25">
      <c r="A565" s="483" t="s">
        <v>28</v>
      </c>
      <c r="B565" s="485" t="s">
        <v>102</v>
      </c>
      <c r="C565" s="485"/>
      <c r="D565" s="485"/>
      <c r="E565" s="485"/>
      <c r="F565" s="485"/>
      <c r="G565" s="486"/>
      <c r="H565" s="19"/>
      <c r="I565" s="19"/>
      <c r="J565" s="19"/>
    </row>
    <row r="566" spans="1:10" s="2" customFormat="1" x14ac:dyDescent="0.25">
      <c r="A566" s="484"/>
      <c r="B566" s="487"/>
      <c r="C566" s="487"/>
      <c r="D566" s="487"/>
      <c r="E566" s="487"/>
      <c r="F566" s="487"/>
      <c r="G566" s="488"/>
      <c r="H566" s="19"/>
      <c r="I566" s="19"/>
      <c r="J566" s="19"/>
    </row>
    <row r="567" spans="1:10" s="2" customFormat="1" x14ac:dyDescent="0.25">
      <c r="A567" s="16"/>
      <c r="B567" s="487"/>
      <c r="C567" s="487"/>
      <c r="D567" s="487"/>
      <c r="E567" s="487"/>
      <c r="F567" s="487"/>
      <c r="G567" s="488"/>
      <c r="H567" s="19"/>
      <c r="I567" s="19"/>
      <c r="J567" s="19"/>
    </row>
    <row r="568" spans="1:10" s="2" customFormat="1" x14ac:dyDescent="0.25">
      <c r="A568" s="16"/>
      <c r="B568" s="487"/>
      <c r="C568" s="487"/>
      <c r="D568" s="487"/>
      <c r="E568" s="487"/>
      <c r="F568" s="487"/>
      <c r="G568" s="488"/>
      <c r="H568" s="19"/>
      <c r="I568" s="19"/>
      <c r="J568" s="19"/>
    </row>
    <row r="569" spans="1:10" s="2" customFormat="1" ht="63.75" customHeight="1" thickBot="1" x14ac:dyDescent="0.3">
      <c r="A569" s="17"/>
      <c r="B569" s="489"/>
      <c r="C569" s="489"/>
      <c r="D569" s="489"/>
      <c r="E569" s="489"/>
      <c r="F569" s="489"/>
      <c r="G569" s="490"/>
      <c r="H569" s="19"/>
      <c r="I569" s="19"/>
      <c r="J569" s="19"/>
    </row>
    <row r="570" spans="1:10" ht="15.75" thickBot="1" x14ac:dyDescent="0.3"/>
    <row r="571" spans="1:10" ht="22.5" customHeight="1" x14ac:dyDescent="0.25">
      <c r="A571" s="39" t="s">
        <v>0</v>
      </c>
      <c r="B571" s="493" t="s">
        <v>953</v>
      </c>
      <c r="C571" s="493"/>
      <c r="D571" s="493"/>
      <c r="E571" s="493"/>
      <c r="F571" s="493"/>
      <c r="G571" s="494"/>
    </row>
    <row r="572" spans="1:10" s="1" customFormat="1" ht="30.75" customHeight="1" x14ac:dyDescent="0.25">
      <c r="A572" s="41" t="s">
        <v>2</v>
      </c>
      <c r="B572" s="507" t="s">
        <v>104</v>
      </c>
      <c r="C572" s="507"/>
      <c r="D572" s="507"/>
      <c r="E572" s="507"/>
      <c r="F572" s="507"/>
      <c r="G572" s="508"/>
      <c r="H572" s="42"/>
      <c r="I572" s="42"/>
      <c r="J572" s="42"/>
    </row>
    <row r="573" spans="1:10" x14ac:dyDescent="0.25">
      <c r="A573" s="44" t="s">
        <v>4</v>
      </c>
      <c r="B573" s="491" t="s">
        <v>105</v>
      </c>
      <c r="C573" s="491"/>
      <c r="D573" s="491"/>
      <c r="E573" s="491"/>
      <c r="F573" s="491"/>
      <c r="G573" s="492"/>
    </row>
    <row r="574" spans="1:10" s="1" customFormat="1" ht="39" customHeight="1" x14ac:dyDescent="0.25">
      <c r="A574" s="45" t="s">
        <v>5</v>
      </c>
      <c r="B574" s="509" t="s">
        <v>107</v>
      </c>
      <c r="C574" s="509"/>
      <c r="D574" s="509"/>
      <c r="E574" s="509"/>
      <c r="F574" s="509"/>
      <c r="G574" s="510"/>
      <c r="H574" s="42"/>
      <c r="I574" s="42"/>
      <c r="J574" s="42"/>
    </row>
    <row r="575" spans="1:10" x14ac:dyDescent="0.25">
      <c r="A575" s="511" t="s">
        <v>7</v>
      </c>
      <c r="B575" s="514" t="s">
        <v>9</v>
      </c>
      <c r="C575" s="514"/>
      <c r="D575" s="514"/>
      <c r="E575" s="514"/>
      <c r="F575" s="514"/>
      <c r="G575" s="515"/>
    </row>
    <row r="576" spans="1:10" x14ac:dyDescent="0.25">
      <c r="A576" s="512"/>
      <c r="B576" s="514" t="s">
        <v>10</v>
      </c>
      <c r="C576" s="514"/>
      <c r="D576" s="514"/>
      <c r="E576" s="514"/>
      <c r="F576" s="514"/>
      <c r="G576" s="515"/>
    </row>
    <row r="577" spans="1:10" s="1" customFormat="1" ht="34.5" customHeight="1" x14ac:dyDescent="0.25">
      <c r="A577" s="513"/>
      <c r="B577" s="269" t="s">
        <v>8</v>
      </c>
      <c r="C577" s="269" t="s">
        <v>11</v>
      </c>
      <c r="D577" s="269" t="s">
        <v>8</v>
      </c>
      <c r="E577" s="269" t="s">
        <v>11</v>
      </c>
      <c r="F577" s="269" t="s">
        <v>8</v>
      </c>
      <c r="G577" s="46" t="s">
        <v>11</v>
      </c>
      <c r="H577" s="42"/>
      <c r="I577" s="42"/>
      <c r="J577" s="42"/>
    </row>
    <row r="578" spans="1:10" s="1" customFormat="1" ht="19.5" customHeight="1" x14ac:dyDescent="0.25">
      <c r="A578" s="47" t="s">
        <v>108</v>
      </c>
      <c r="B578" s="263">
        <f>(D578*100)/150</f>
        <v>2</v>
      </c>
      <c r="C578" s="263">
        <f>B578</f>
        <v>2</v>
      </c>
      <c r="D578" s="60">
        <v>3</v>
      </c>
      <c r="E578" s="60">
        <v>3</v>
      </c>
      <c r="F578" s="60">
        <v>3.6</v>
      </c>
      <c r="G578" s="102">
        <v>3.6</v>
      </c>
      <c r="H578" s="42"/>
      <c r="I578" s="42"/>
      <c r="J578" s="42"/>
    </row>
    <row r="579" spans="1:10" x14ac:dyDescent="0.25">
      <c r="A579" s="18" t="s">
        <v>13</v>
      </c>
      <c r="B579" s="261">
        <f>C579</f>
        <v>4.666666666666667</v>
      </c>
      <c r="C579" s="261">
        <f>(E579*100)/150</f>
        <v>4.666666666666667</v>
      </c>
      <c r="D579" s="250">
        <v>7</v>
      </c>
      <c r="E579" s="250">
        <v>7</v>
      </c>
      <c r="F579" s="250">
        <v>10</v>
      </c>
      <c r="G579" s="252">
        <v>10</v>
      </c>
    </row>
    <row r="580" spans="1:10" x14ac:dyDescent="0.25">
      <c r="A580" s="18" t="s">
        <v>15</v>
      </c>
      <c r="B580" s="261">
        <f>C580</f>
        <v>46.666666666666664</v>
      </c>
      <c r="C580" s="261">
        <f>(E580*100)/150</f>
        <v>46.666666666666664</v>
      </c>
      <c r="D580" s="250">
        <v>70</v>
      </c>
      <c r="E580" s="250">
        <v>70</v>
      </c>
      <c r="F580" s="250">
        <v>80</v>
      </c>
      <c r="G580" s="252">
        <v>80</v>
      </c>
    </row>
    <row r="581" spans="1:10" x14ac:dyDescent="0.25">
      <c r="A581" s="295" t="s">
        <v>14</v>
      </c>
      <c r="B581" s="261">
        <f>(D581*100)/150</f>
        <v>53.333333333333336</v>
      </c>
      <c r="C581" s="261" t="s">
        <v>859</v>
      </c>
      <c r="D581" s="313">
        <v>80</v>
      </c>
      <c r="E581" s="313" t="s">
        <v>909</v>
      </c>
      <c r="F581" s="313">
        <v>100</v>
      </c>
      <c r="G581" s="314" t="s">
        <v>910</v>
      </c>
    </row>
    <row r="582" spans="1:10" s="2" customFormat="1" ht="15.75" thickBot="1" x14ac:dyDescent="0.3">
      <c r="A582" s="50" t="s">
        <v>16</v>
      </c>
      <c r="B582" s="291">
        <v>0</v>
      </c>
      <c r="C582" s="315" t="s">
        <v>99</v>
      </c>
      <c r="D582" s="51">
        <v>0</v>
      </c>
      <c r="E582" s="316" t="s">
        <v>100</v>
      </c>
      <c r="F582" s="51">
        <v>0</v>
      </c>
      <c r="G582" s="317" t="s">
        <v>101</v>
      </c>
      <c r="H582" s="19"/>
      <c r="I582" s="19"/>
      <c r="J582" s="19"/>
    </row>
    <row r="583" spans="1:10" s="2" customFormat="1" ht="15.75" thickBot="1" x14ac:dyDescent="0.3">
      <c r="A583" s="318" t="s">
        <v>109</v>
      </c>
      <c r="B583" s="319"/>
      <c r="C583" s="320"/>
      <c r="D583" s="321"/>
      <c r="E583" s="322"/>
      <c r="F583" s="321"/>
      <c r="G583" s="323"/>
      <c r="H583" s="19"/>
      <c r="I583" s="19"/>
      <c r="J583" s="19"/>
    </row>
    <row r="584" spans="1:10" s="15" customFormat="1" ht="12.75" thickBot="1" x14ac:dyDescent="0.25">
      <c r="A584" s="504"/>
      <c r="B584" s="505"/>
      <c r="C584" s="505"/>
      <c r="D584" s="505"/>
      <c r="E584" s="505"/>
      <c r="F584" s="505"/>
      <c r="G584" s="506"/>
      <c r="H584" s="85"/>
      <c r="I584" s="85"/>
      <c r="J584" s="85"/>
    </row>
    <row r="585" spans="1:10" s="2" customFormat="1" x14ac:dyDescent="0.25">
      <c r="A585" s="519" t="s">
        <v>20</v>
      </c>
      <c r="B585" s="520"/>
      <c r="C585" s="520"/>
      <c r="D585" s="520"/>
      <c r="E585" s="520"/>
      <c r="F585" s="520"/>
      <c r="G585" s="521"/>
      <c r="H585" s="19"/>
      <c r="I585" s="19"/>
      <c r="J585" s="19"/>
    </row>
    <row r="586" spans="1:10" s="2" customFormat="1" x14ac:dyDescent="0.25">
      <c r="A586" s="87" t="s">
        <v>27</v>
      </c>
      <c r="B586" s="517" t="s">
        <v>99</v>
      </c>
      <c r="C586" s="517"/>
      <c r="D586" s="517" t="s">
        <v>100</v>
      </c>
      <c r="E586" s="517"/>
      <c r="F586" s="517" t="s">
        <v>101</v>
      </c>
      <c r="G586" s="518"/>
      <c r="H586" s="19"/>
      <c r="I586" s="19"/>
      <c r="J586" s="19"/>
    </row>
    <row r="587" spans="1:10" s="2" customFormat="1" x14ac:dyDescent="0.25">
      <c r="A587" s="500" t="s">
        <v>25</v>
      </c>
      <c r="B587" s="501"/>
      <c r="C587" s="501"/>
      <c r="D587" s="501"/>
      <c r="E587" s="501"/>
      <c r="F587" s="501"/>
      <c r="G587" s="502"/>
      <c r="H587" s="19"/>
      <c r="I587" s="19"/>
      <c r="J587" s="19"/>
    </row>
    <row r="588" spans="1:10" s="20" customFormat="1" x14ac:dyDescent="0.25">
      <c r="A588" s="18" t="s">
        <v>21</v>
      </c>
      <c r="B588" s="495">
        <f>(D588*100)/150</f>
        <v>0.66666666666666663</v>
      </c>
      <c r="C588" s="495"/>
      <c r="D588" s="498">
        <f>[1]TDSheet!$E$147</f>
        <v>1</v>
      </c>
      <c r="E588" s="498"/>
      <c r="F588" s="498">
        <f>[2]TDSheet!$E$277</f>
        <v>1.5</v>
      </c>
      <c r="G588" s="499"/>
      <c r="H588" s="19"/>
      <c r="I588" s="19"/>
      <c r="J588" s="19"/>
    </row>
    <row r="589" spans="1:10" s="20" customFormat="1" x14ac:dyDescent="0.25">
      <c r="A589" s="18" t="s">
        <v>22</v>
      </c>
      <c r="B589" s="495">
        <f t="shared" ref="B589:B592" si="37">(D589*100)/150</f>
        <v>0.8</v>
      </c>
      <c r="C589" s="495"/>
      <c r="D589" s="498">
        <f>[1]TDSheet!$F$147</f>
        <v>1.2</v>
      </c>
      <c r="E589" s="498"/>
      <c r="F589" s="498">
        <f>[2]TDSheet!$F$277</f>
        <v>1.6355</v>
      </c>
      <c r="G589" s="499"/>
      <c r="H589" s="19"/>
      <c r="I589" s="19"/>
      <c r="J589" s="19"/>
    </row>
    <row r="590" spans="1:10" s="20" customFormat="1" x14ac:dyDescent="0.25">
      <c r="A590" s="18" t="s">
        <v>23</v>
      </c>
      <c r="B590" s="498">
        <f t="shared" si="37"/>
        <v>6.1333333333333329</v>
      </c>
      <c r="C590" s="498"/>
      <c r="D590" s="498">
        <f>[1]TDSheet!$G$147</f>
        <v>9.1999999999999993</v>
      </c>
      <c r="E590" s="498"/>
      <c r="F590" s="498">
        <f>[2]TDSheet!$G$277</f>
        <v>12.1477</v>
      </c>
      <c r="G590" s="499"/>
      <c r="H590" s="19"/>
      <c r="I590" s="19"/>
      <c r="J590" s="19"/>
    </row>
    <row r="591" spans="1:10" s="20" customFormat="1" x14ac:dyDescent="0.25">
      <c r="A591" s="18" t="s">
        <v>24</v>
      </c>
      <c r="B591" s="498">
        <f t="shared" si="37"/>
        <v>34.93333333333333</v>
      </c>
      <c r="C591" s="498"/>
      <c r="D591" s="498">
        <f>[1]TDSheet!$H$147</f>
        <v>52.4</v>
      </c>
      <c r="E591" s="498"/>
      <c r="F591" s="498">
        <f>[2]TDSheet!$H$277</f>
        <v>64.2</v>
      </c>
      <c r="G591" s="499"/>
      <c r="H591" s="19"/>
      <c r="I591" s="19"/>
      <c r="J591" s="19"/>
    </row>
    <row r="592" spans="1:10" s="20" customFormat="1" ht="15.75" thickBot="1" x14ac:dyDescent="0.3">
      <c r="A592" s="21" t="s">
        <v>26</v>
      </c>
      <c r="B592" s="481">
        <f t="shared" si="37"/>
        <v>2.5333333333333332</v>
      </c>
      <c r="C592" s="481"/>
      <c r="D592" s="516">
        <f>[1]TDSheet!$I$147</f>
        <v>3.8</v>
      </c>
      <c r="E592" s="516"/>
      <c r="F592" s="481">
        <f>[2]TDSheet!$I$277</f>
        <v>4.5999999999999996</v>
      </c>
      <c r="G592" s="482"/>
      <c r="H592" s="19"/>
      <c r="I592" s="19"/>
      <c r="J592" s="19"/>
    </row>
    <row r="593" spans="1:10" s="2" customFormat="1" ht="15.75" thickBot="1" x14ac:dyDescent="0.3">
      <c r="A593" s="16"/>
      <c r="B593" s="88"/>
      <c r="C593" s="88"/>
      <c r="D593" s="89"/>
      <c r="E593" s="89"/>
      <c r="F593" s="88"/>
      <c r="G593" s="90"/>
      <c r="H593" s="19"/>
      <c r="I593" s="19"/>
      <c r="J593" s="19"/>
    </row>
    <row r="594" spans="1:10" s="2" customFormat="1" x14ac:dyDescent="0.25">
      <c r="A594" s="483" t="s">
        <v>28</v>
      </c>
      <c r="B594" s="485" t="s">
        <v>911</v>
      </c>
      <c r="C594" s="485"/>
      <c r="D594" s="485"/>
      <c r="E594" s="485"/>
      <c r="F594" s="485"/>
      <c r="G594" s="486"/>
      <c r="H594" s="19"/>
      <c r="I594" s="19"/>
      <c r="J594" s="19"/>
    </row>
    <row r="595" spans="1:10" s="2" customFormat="1" ht="18.75" customHeight="1" thickBot="1" x14ac:dyDescent="0.3">
      <c r="A595" s="503"/>
      <c r="B595" s="489"/>
      <c r="C595" s="489"/>
      <c r="D595" s="489"/>
      <c r="E595" s="489"/>
      <c r="F595" s="489"/>
      <c r="G595" s="490"/>
      <c r="H595" s="19"/>
      <c r="I595" s="19"/>
      <c r="J595" s="19"/>
    </row>
    <row r="597" spans="1:10" ht="15.75" thickBot="1" x14ac:dyDescent="0.3"/>
    <row r="598" spans="1:10" ht="22.5" customHeight="1" x14ac:dyDescent="0.25">
      <c r="A598" s="39" t="s">
        <v>0</v>
      </c>
      <c r="B598" s="493" t="s">
        <v>127</v>
      </c>
      <c r="C598" s="493"/>
      <c r="D598" s="493"/>
      <c r="E598" s="493"/>
      <c r="F598" s="493"/>
      <c r="G598" s="494"/>
    </row>
    <row r="599" spans="1:10" s="1" customFormat="1" ht="30.75" customHeight="1" x14ac:dyDescent="0.25">
      <c r="A599" s="41" t="s">
        <v>2</v>
      </c>
      <c r="B599" s="507" t="s">
        <v>110</v>
      </c>
      <c r="C599" s="507"/>
      <c r="D599" s="507"/>
      <c r="E599" s="507"/>
      <c r="F599" s="507"/>
      <c r="G599" s="508"/>
      <c r="H599" s="42"/>
      <c r="I599" s="42"/>
      <c r="J599" s="42"/>
    </row>
    <row r="600" spans="1:10" x14ac:dyDescent="0.25">
      <c r="A600" s="44" t="s">
        <v>4</v>
      </c>
      <c r="B600" s="491">
        <v>401</v>
      </c>
      <c r="C600" s="491"/>
      <c r="D600" s="491"/>
      <c r="E600" s="491"/>
      <c r="F600" s="491"/>
      <c r="G600" s="492"/>
    </row>
    <row r="601" spans="1:10" s="1" customFormat="1" ht="39" customHeight="1" x14ac:dyDescent="0.25">
      <c r="A601" s="45" t="s">
        <v>5</v>
      </c>
      <c r="B601" s="509" t="s">
        <v>6</v>
      </c>
      <c r="C601" s="509"/>
      <c r="D601" s="509"/>
      <c r="E601" s="509"/>
      <c r="F601" s="509"/>
      <c r="G601" s="510"/>
      <c r="H601" s="42"/>
      <c r="I601" s="42"/>
      <c r="J601" s="42"/>
    </row>
    <row r="602" spans="1:10" x14ac:dyDescent="0.25">
      <c r="A602" s="511" t="s">
        <v>7</v>
      </c>
      <c r="B602" s="514" t="s">
        <v>9</v>
      </c>
      <c r="C602" s="514"/>
      <c r="D602" s="514"/>
      <c r="E602" s="514"/>
      <c r="F602" s="514"/>
      <c r="G602" s="515"/>
    </row>
    <row r="603" spans="1:10" x14ac:dyDescent="0.25">
      <c r="A603" s="512"/>
      <c r="B603" s="514" t="s">
        <v>10</v>
      </c>
      <c r="C603" s="514"/>
      <c r="D603" s="514"/>
      <c r="E603" s="514"/>
      <c r="F603" s="514"/>
      <c r="G603" s="515"/>
    </row>
    <row r="604" spans="1:10" s="1" customFormat="1" ht="34.5" customHeight="1" x14ac:dyDescent="0.25">
      <c r="A604" s="513"/>
      <c r="B604" s="269" t="s">
        <v>8</v>
      </c>
      <c r="C604" s="269" t="s">
        <v>11</v>
      </c>
      <c r="D604" s="269" t="s">
        <v>8</v>
      </c>
      <c r="E604" s="269" t="s">
        <v>11</v>
      </c>
      <c r="F604" s="269" t="s">
        <v>8</v>
      </c>
      <c r="G604" s="46" t="s">
        <v>11</v>
      </c>
      <c r="H604" s="42"/>
      <c r="I604" s="42"/>
      <c r="J604" s="42"/>
    </row>
    <row r="605" spans="1:10" s="1" customFormat="1" ht="19.5" customHeight="1" x14ac:dyDescent="0.25">
      <c r="A605" s="47" t="s">
        <v>111</v>
      </c>
      <c r="B605" s="263">
        <f>(D605*100)/150</f>
        <v>106.66666666666667</v>
      </c>
      <c r="C605" s="263">
        <f>(E605*100)/150</f>
        <v>100</v>
      </c>
      <c r="D605" s="60">
        <v>160</v>
      </c>
      <c r="E605" s="60">
        <v>150</v>
      </c>
      <c r="F605" s="60">
        <v>185</v>
      </c>
      <c r="G605" s="102">
        <v>180</v>
      </c>
      <c r="H605" s="42"/>
      <c r="I605" s="42"/>
      <c r="J605" s="42"/>
    </row>
    <row r="606" spans="1:10" s="1" customFormat="1" ht="19.5" customHeight="1" x14ac:dyDescent="0.25">
      <c r="A606" s="47" t="s">
        <v>119</v>
      </c>
      <c r="B606" s="263">
        <f>(D606*100)/150</f>
        <v>106.66666666666667</v>
      </c>
      <c r="C606" s="263">
        <f>(E606*100)/150</f>
        <v>100</v>
      </c>
      <c r="D606" s="60">
        <v>160</v>
      </c>
      <c r="E606" s="60">
        <v>150</v>
      </c>
      <c r="F606" s="60">
        <v>185</v>
      </c>
      <c r="G606" s="102">
        <v>180</v>
      </c>
      <c r="H606" s="42"/>
      <c r="I606" s="42"/>
      <c r="J606" s="42"/>
    </row>
    <row r="607" spans="1:10" x14ac:dyDescent="0.25">
      <c r="A607" s="18" t="s">
        <v>114</v>
      </c>
      <c r="B607" s="263">
        <f t="shared" ref="B607:B613" si="38">(D607*100)/150</f>
        <v>108</v>
      </c>
      <c r="C607" s="263">
        <f t="shared" ref="C607:C613" si="39">(E607*100)/150</f>
        <v>100</v>
      </c>
      <c r="D607" s="250">
        <v>162</v>
      </c>
      <c r="E607" s="250">
        <v>150</v>
      </c>
      <c r="F607" s="250">
        <v>195</v>
      </c>
      <c r="G607" s="252">
        <v>180</v>
      </c>
    </row>
    <row r="608" spans="1:10" x14ac:dyDescent="0.25">
      <c r="A608" s="18" t="s">
        <v>115</v>
      </c>
      <c r="B608" s="263">
        <f t="shared" si="38"/>
        <v>106.66666666666667</v>
      </c>
      <c r="C608" s="263">
        <f t="shared" si="39"/>
        <v>100</v>
      </c>
      <c r="D608" s="250">
        <v>160</v>
      </c>
      <c r="E608" s="250">
        <v>150</v>
      </c>
      <c r="F608" s="250">
        <v>185</v>
      </c>
      <c r="G608" s="252">
        <v>180</v>
      </c>
    </row>
    <row r="609" spans="1:10" x14ac:dyDescent="0.25">
      <c r="A609" s="295" t="s">
        <v>116</v>
      </c>
      <c r="B609" s="263">
        <f t="shared" si="38"/>
        <v>108</v>
      </c>
      <c r="C609" s="263">
        <f t="shared" si="39"/>
        <v>100</v>
      </c>
      <c r="D609" s="262">
        <v>162</v>
      </c>
      <c r="E609" s="262">
        <v>150</v>
      </c>
      <c r="F609" s="262">
        <v>195</v>
      </c>
      <c r="G609" s="324">
        <v>180</v>
      </c>
    </row>
    <row r="610" spans="1:10" x14ac:dyDescent="0.25">
      <c r="A610" s="295" t="s">
        <v>112</v>
      </c>
      <c r="B610" s="263">
        <f t="shared" si="38"/>
        <v>108</v>
      </c>
      <c r="C610" s="263">
        <f t="shared" si="39"/>
        <v>100</v>
      </c>
      <c r="D610" s="262">
        <v>162</v>
      </c>
      <c r="E610" s="262">
        <v>150</v>
      </c>
      <c r="F610" s="262">
        <v>195</v>
      </c>
      <c r="G610" s="324">
        <v>180</v>
      </c>
    </row>
    <row r="611" spans="1:10" x14ac:dyDescent="0.25">
      <c r="A611" s="295" t="s">
        <v>113</v>
      </c>
      <c r="B611" s="263">
        <f t="shared" si="38"/>
        <v>106.66666666666667</v>
      </c>
      <c r="C611" s="263">
        <f t="shared" si="39"/>
        <v>100</v>
      </c>
      <c r="D611" s="262">
        <v>160</v>
      </c>
      <c r="E611" s="262">
        <v>150</v>
      </c>
      <c r="F611" s="262">
        <v>185</v>
      </c>
      <c r="G611" s="324">
        <v>180</v>
      </c>
    </row>
    <row r="612" spans="1:10" x14ac:dyDescent="0.25">
      <c r="A612" s="295" t="s">
        <v>120</v>
      </c>
      <c r="B612" s="263">
        <f t="shared" si="38"/>
        <v>106.66666666666667</v>
      </c>
      <c r="C612" s="263">
        <f t="shared" si="39"/>
        <v>100</v>
      </c>
      <c r="D612" s="262">
        <v>160</v>
      </c>
      <c r="E612" s="262">
        <v>150</v>
      </c>
      <c r="F612" s="262">
        <v>185</v>
      </c>
      <c r="G612" s="324">
        <v>180</v>
      </c>
    </row>
    <row r="613" spans="1:10" x14ac:dyDescent="0.25">
      <c r="A613" s="295" t="s">
        <v>117</v>
      </c>
      <c r="B613" s="263">
        <f t="shared" si="38"/>
        <v>106.66666666666667</v>
      </c>
      <c r="C613" s="263">
        <f t="shared" si="39"/>
        <v>100</v>
      </c>
      <c r="D613" s="60">
        <v>160</v>
      </c>
      <c r="E613" s="60">
        <v>150</v>
      </c>
      <c r="F613" s="60">
        <v>185</v>
      </c>
      <c r="G613" s="102">
        <v>180</v>
      </c>
    </row>
    <row r="614" spans="1:10" s="2" customFormat="1" ht="15.75" thickBot="1" x14ac:dyDescent="0.3">
      <c r="A614" s="50" t="s">
        <v>16</v>
      </c>
      <c r="B614" s="291">
        <v>0</v>
      </c>
      <c r="C614" s="325" t="s">
        <v>99</v>
      </c>
      <c r="D614" s="51">
        <v>0</v>
      </c>
      <c r="E614" s="316">
        <v>150</v>
      </c>
      <c r="F614" s="51">
        <v>0</v>
      </c>
      <c r="G614" s="317" t="s">
        <v>101</v>
      </c>
      <c r="H614" s="19"/>
      <c r="I614" s="19"/>
      <c r="J614" s="19"/>
    </row>
    <row r="615" spans="1:10" s="15" customFormat="1" ht="12.75" thickBot="1" x14ac:dyDescent="0.25">
      <c r="A615" s="504"/>
      <c r="B615" s="505"/>
      <c r="C615" s="505"/>
      <c r="D615" s="505"/>
      <c r="E615" s="505"/>
      <c r="F615" s="505"/>
      <c r="G615" s="506"/>
      <c r="H615" s="85"/>
      <c r="I615" s="85"/>
      <c r="J615" s="85"/>
    </row>
    <row r="616" spans="1:10" s="2" customFormat="1" x14ac:dyDescent="0.25">
      <c r="A616" s="483" t="s">
        <v>28</v>
      </c>
      <c r="B616" s="485" t="s">
        <v>118</v>
      </c>
      <c r="C616" s="485"/>
      <c r="D616" s="485"/>
      <c r="E616" s="485"/>
      <c r="F616" s="485"/>
      <c r="G616" s="486"/>
      <c r="H616" s="19"/>
      <c r="I616" s="19"/>
      <c r="J616" s="19"/>
    </row>
    <row r="617" spans="1:10" s="2" customFormat="1" ht="15.75" thickBot="1" x14ac:dyDescent="0.3">
      <c r="A617" s="503"/>
      <c r="B617" s="489"/>
      <c r="C617" s="489"/>
      <c r="D617" s="489"/>
      <c r="E617" s="489"/>
      <c r="F617" s="489"/>
      <c r="G617" s="490"/>
      <c r="H617" s="19"/>
      <c r="I617" s="19"/>
      <c r="J617" s="19"/>
    </row>
  </sheetData>
  <sheetProtection algorithmName="SHA-512" hashValue="dXV+qYy7QGLAob0TdonZdlxSWoHAvXlzRYk0zxa8djZC7Pd9Nq6Ap85UGSV1juze9ESZf+PVOL+Qb/79c2FI7g==" saltValue="vCvUSQE5ApEU61K23tr18w==" spinCount="100000" sheet="1" objects="1" scenarios="1"/>
  <mergeCells count="645">
    <mergeCell ref="B224:C224"/>
    <mergeCell ref="D224:E224"/>
    <mergeCell ref="F224:G224"/>
    <mergeCell ref="A226:A227"/>
    <mergeCell ref="B226:G232"/>
    <mergeCell ref="F220:G220"/>
    <mergeCell ref="B221:C221"/>
    <mergeCell ref="D221:E221"/>
    <mergeCell ref="F221:G221"/>
    <mergeCell ref="B222:C222"/>
    <mergeCell ref="D222:E222"/>
    <mergeCell ref="F222:G222"/>
    <mergeCell ref="B223:C223"/>
    <mergeCell ref="D223:E223"/>
    <mergeCell ref="F223:G223"/>
    <mergeCell ref="D559:E559"/>
    <mergeCell ref="F559:G559"/>
    <mergeCell ref="B560:C560"/>
    <mergeCell ref="D560:E560"/>
    <mergeCell ref="F560:G560"/>
    <mergeCell ref="B54:G54"/>
    <mergeCell ref="B56:G56"/>
    <mergeCell ref="B1:G1"/>
    <mergeCell ref="B2:G2"/>
    <mergeCell ref="B3:G3"/>
    <mergeCell ref="B75:G82"/>
    <mergeCell ref="B84:G84"/>
    <mergeCell ref="B85:G85"/>
    <mergeCell ref="A66:G66"/>
    <mergeCell ref="A39:G39"/>
    <mergeCell ref="B40:C40"/>
    <mergeCell ref="D40:E40"/>
    <mergeCell ref="F40:G40"/>
    <mergeCell ref="B41:C41"/>
    <mergeCell ref="D41:E41"/>
    <mergeCell ref="F41:G41"/>
    <mergeCell ref="B42:C42"/>
    <mergeCell ref="D42:E42"/>
    <mergeCell ref="F42:G42"/>
    <mergeCell ref="A155:G155"/>
    <mergeCell ref="A156:G156"/>
    <mergeCell ref="B157:C157"/>
    <mergeCell ref="D157:E157"/>
    <mergeCell ref="F157:G157"/>
    <mergeCell ref="A158:G158"/>
    <mergeCell ref="B114:G114"/>
    <mergeCell ref="B116:G116"/>
    <mergeCell ref="A565:A566"/>
    <mergeCell ref="B565:G569"/>
    <mergeCell ref="B561:C561"/>
    <mergeCell ref="D561:E561"/>
    <mergeCell ref="F561:G561"/>
    <mergeCell ref="B562:C562"/>
    <mergeCell ref="D562:E562"/>
    <mergeCell ref="F562:G562"/>
    <mergeCell ref="B563:C563"/>
    <mergeCell ref="D563:E563"/>
    <mergeCell ref="F563:G563"/>
    <mergeCell ref="B557:C557"/>
    <mergeCell ref="D557:E557"/>
    <mergeCell ref="F557:G557"/>
    <mergeCell ref="A558:G558"/>
    <mergeCell ref="B559:C559"/>
    <mergeCell ref="B134:C134"/>
    <mergeCell ref="D134:E134"/>
    <mergeCell ref="F134:G134"/>
    <mergeCell ref="A136:A137"/>
    <mergeCell ref="B136:G142"/>
    <mergeCell ref="B147:G147"/>
    <mergeCell ref="A148:A150"/>
    <mergeCell ref="B148:G148"/>
    <mergeCell ref="B149:G149"/>
    <mergeCell ref="B144:G144"/>
    <mergeCell ref="B146:G146"/>
    <mergeCell ref="B132:C132"/>
    <mergeCell ref="D132:E132"/>
    <mergeCell ref="F132:G132"/>
    <mergeCell ref="B133:C133"/>
    <mergeCell ref="D133:E133"/>
    <mergeCell ref="F133:G133"/>
    <mergeCell ref="B130:C130"/>
    <mergeCell ref="D130:E130"/>
    <mergeCell ref="F130:G130"/>
    <mergeCell ref="B131:C131"/>
    <mergeCell ref="D131:E131"/>
    <mergeCell ref="F131:G131"/>
    <mergeCell ref="A127:G127"/>
    <mergeCell ref="B128:C128"/>
    <mergeCell ref="D128:E128"/>
    <mergeCell ref="F128:G128"/>
    <mergeCell ref="A129:G129"/>
    <mergeCell ref="B117:G117"/>
    <mergeCell ref="A118:A120"/>
    <mergeCell ref="B118:G118"/>
    <mergeCell ref="B119:G119"/>
    <mergeCell ref="A126:G126"/>
    <mergeCell ref="A96:G96"/>
    <mergeCell ref="B115:G115"/>
    <mergeCell ref="B104:C104"/>
    <mergeCell ref="D104:E104"/>
    <mergeCell ref="F104:G104"/>
    <mergeCell ref="A106:A107"/>
    <mergeCell ref="B106:G112"/>
    <mergeCell ref="B102:C102"/>
    <mergeCell ref="D102:E102"/>
    <mergeCell ref="F102:G102"/>
    <mergeCell ref="B103:C103"/>
    <mergeCell ref="D103:E103"/>
    <mergeCell ref="F103:G103"/>
    <mergeCell ref="B100:C100"/>
    <mergeCell ref="D100:E100"/>
    <mergeCell ref="F100:G100"/>
    <mergeCell ref="B101:C101"/>
    <mergeCell ref="D101:E101"/>
    <mergeCell ref="F101:G101"/>
    <mergeCell ref="A97:G97"/>
    <mergeCell ref="B98:C98"/>
    <mergeCell ref="D98:E98"/>
    <mergeCell ref="F98:G98"/>
    <mergeCell ref="A99:G99"/>
    <mergeCell ref="B89:G89"/>
    <mergeCell ref="B68:C68"/>
    <mergeCell ref="D68:E68"/>
    <mergeCell ref="F68:G68"/>
    <mergeCell ref="A69:G69"/>
    <mergeCell ref="B74:C74"/>
    <mergeCell ref="D74:E74"/>
    <mergeCell ref="F74:G74"/>
    <mergeCell ref="B72:C72"/>
    <mergeCell ref="D72:E72"/>
    <mergeCell ref="F72:G72"/>
    <mergeCell ref="B73:C73"/>
    <mergeCell ref="D73:E73"/>
    <mergeCell ref="F73:G73"/>
    <mergeCell ref="B86:G86"/>
    <mergeCell ref="A75:A82"/>
    <mergeCell ref="B14:C14"/>
    <mergeCell ref="B17:C17"/>
    <mergeCell ref="B4:G4"/>
    <mergeCell ref="B5:G5"/>
    <mergeCell ref="B6:G6"/>
    <mergeCell ref="A15:G15"/>
    <mergeCell ref="B16:C16"/>
    <mergeCell ref="D16:E16"/>
    <mergeCell ref="F16:G16"/>
    <mergeCell ref="D17:E17"/>
    <mergeCell ref="F17:G17"/>
    <mergeCell ref="A13:G13"/>
    <mergeCell ref="D14:E14"/>
    <mergeCell ref="A5:A7"/>
    <mergeCell ref="F14:G14"/>
    <mergeCell ref="B18:C18"/>
    <mergeCell ref="D18:E18"/>
    <mergeCell ref="F18:G18"/>
    <mergeCell ref="A22:A23"/>
    <mergeCell ref="A37:G37"/>
    <mergeCell ref="B38:C38"/>
    <mergeCell ref="D38:E38"/>
    <mergeCell ref="F38:G38"/>
    <mergeCell ref="B22:G24"/>
    <mergeCell ref="B28:G28"/>
    <mergeCell ref="A29:A31"/>
    <mergeCell ref="B29:G29"/>
    <mergeCell ref="B30:G30"/>
    <mergeCell ref="B19:C19"/>
    <mergeCell ref="D19:E19"/>
    <mergeCell ref="F19:G19"/>
    <mergeCell ref="B20:C20"/>
    <mergeCell ref="D20:E20"/>
    <mergeCell ref="F20:G20"/>
    <mergeCell ref="B26:G26"/>
    <mergeCell ref="B25:G25"/>
    <mergeCell ref="B27:G27"/>
    <mergeCell ref="D43:E43"/>
    <mergeCell ref="F43:G43"/>
    <mergeCell ref="B44:C44"/>
    <mergeCell ref="D44:E44"/>
    <mergeCell ref="F44:G44"/>
    <mergeCell ref="A46:A47"/>
    <mergeCell ref="B46:G52"/>
    <mergeCell ref="B145:G145"/>
    <mergeCell ref="B57:G57"/>
    <mergeCell ref="A58:A60"/>
    <mergeCell ref="B58:G58"/>
    <mergeCell ref="B59:G59"/>
    <mergeCell ref="B55:F55"/>
    <mergeCell ref="B43:C43"/>
    <mergeCell ref="B70:C70"/>
    <mergeCell ref="D70:E70"/>
    <mergeCell ref="F70:G70"/>
    <mergeCell ref="B71:C71"/>
    <mergeCell ref="D71:E71"/>
    <mergeCell ref="F71:G71"/>
    <mergeCell ref="A67:G67"/>
    <mergeCell ref="B87:G87"/>
    <mergeCell ref="A88:A90"/>
    <mergeCell ref="B88:G88"/>
    <mergeCell ref="B159:C159"/>
    <mergeCell ref="D159:E159"/>
    <mergeCell ref="F159:G159"/>
    <mergeCell ref="B160:C160"/>
    <mergeCell ref="D160:E160"/>
    <mergeCell ref="F160:G160"/>
    <mergeCell ref="B161:C161"/>
    <mergeCell ref="D161:E161"/>
    <mergeCell ref="F161:G161"/>
    <mergeCell ref="B162:C162"/>
    <mergeCell ref="D162:E162"/>
    <mergeCell ref="F162:G162"/>
    <mergeCell ref="B163:C163"/>
    <mergeCell ref="D163:E163"/>
    <mergeCell ref="F163:G163"/>
    <mergeCell ref="A165:A166"/>
    <mergeCell ref="B165:G171"/>
    <mergeCell ref="B173:G173"/>
    <mergeCell ref="B174:G174"/>
    <mergeCell ref="B176:G176"/>
    <mergeCell ref="A177:A179"/>
    <mergeCell ref="B177:G177"/>
    <mergeCell ref="B178:G178"/>
    <mergeCell ref="A185:G185"/>
    <mergeCell ref="A186:G186"/>
    <mergeCell ref="B187:C187"/>
    <mergeCell ref="D187:E187"/>
    <mergeCell ref="F187:G187"/>
    <mergeCell ref="B175:G175"/>
    <mergeCell ref="A188:G188"/>
    <mergeCell ref="B189:C189"/>
    <mergeCell ref="D189:E189"/>
    <mergeCell ref="F189:G189"/>
    <mergeCell ref="B190:C190"/>
    <mergeCell ref="D190:E190"/>
    <mergeCell ref="F190:G190"/>
    <mergeCell ref="B191:C191"/>
    <mergeCell ref="D191:E191"/>
    <mergeCell ref="F191:G191"/>
    <mergeCell ref="B192:C192"/>
    <mergeCell ref="D192:E192"/>
    <mergeCell ref="F192:G192"/>
    <mergeCell ref="B193:C193"/>
    <mergeCell ref="D193:E193"/>
    <mergeCell ref="F193:G193"/>
    <mergeCell ref="A195:A196"/>
    <mergeCell ref="B195:G201"/>
    <mergeCell ref="B234:G234"/>
    <mergeCell ref="B203:G203"/>
    <mergeCell ref="B204:G204"/>
    <mergeCell ref="B205:G205"/>
    <mergeCell ref="B206:G206"/>
    <mergeCell ref="A207:A209"/>
    <mergeCell ref="B207:G207"/>
    <mergeCell ref="B208:G208"/>
    <mergeCell ref="A216:G216"/>
    <mergeCell ref="A217:G217"/>
    <mergeCell ref="B218:C218"/>
    <mergeCell ref="D218:E218"/>
    <mergeCell ref="F218:G218"/>
    <mergeCell ref="A219:G219"/>
    <mergeCell ref="B220:C220"/>
    <mergeCell ref="D220:E220"/>
    <mergeCell ref="B235:G235"/>
    <mergeCell ref="B237:G237"/>
    <mergeCell ref="A238:A240"/>
    <mergeCell ref="B238:G238"/>
    <mergeCell ref="B239:G239"/>
    <mergeCell ref="A246:G246"/>
    <mergeCell ref="A247:G247"/>
    <mergeCell ref="B248:C248"/>
    <mergeCell ref="D248:E248"/>
    <mergeCell ref="F248:G248"/>
    <mergeCell ref="B236:G236"/>
    <mergeCell ref="A249:G249"/>
    <mergeCell ref="B250:C250"/>
    <mergeCell ref="D250:E250"/>
    <mergeCell ref="F250:G250"/>
    <mergeCell ref="B251:C251"/>
    <mergeCell ref="D251:E251"/>
    <mergeCell ref="F251:G251"/>
    <mergeCell ref="B252:C252"/>
    <mergeCell ref="D252:E252"/>
    <mergeCell ref="F252:G252"/>
    <mergeCell ref="B253:C253"/>
    <mergeCell ref="D253:E253"/>
    <mergeCell ref="F253:G253"/>
    <mergeCell ref="B254:C254"/>
    <mergeCell ref="D254:E254"/>
    <mergeCell ref="F254:G254"/>
    <mergeCell ref="B256:G259"/>
    <mergeCell ref="A256:A259"/>
    <mergeCell ref="B261:G261"/>
    <mergeCell ref="B262:G262"/>
    <mergeCell ref="B263:C263"/>
    <mergeCell ref="B264:G264"/>
    <mergeCell ref="A265:A267"/>
    <mergeCell ref="B265:G265"/>
    <mergeCell ref="B266:G266"/>
    <mergeCell ref="A272:G272"/>
    <mergeCell ref="A273:G273"/>
    <mergeCell ref="B274:C274"/>
    <mergeCell ref="D274:E274"/>
    <mergeCell ref="F274:G274"/>
    <mergeCell ref="A275:G275"/>
    <mergeCell ref="B276:C276"/>
    <mergeCell ref="D276:E276"/>
    <mergeCell ref="F276:G276"/>
    <mergeCell ref="B277:C277"/>
    <mergeCell ref="D277:E277"/>
    <mergeCell ref="F277:G277"/>
    <mergeCell ref="B278:C278"/>
    <mergeCell ref="D278:E278"/>
    <mergeCell ref="F278:G278"/>
    <mergeCell ref="B279:C279"/>
    <mergeCell ref="D279:E279"/>
    <mergeCell ref="F279:G279"/>
    <mergeCell ref="B280:C280"/>
    <mergeCell ref="D280:E280"/>
    <mergeCell ref="F280:G280"/>
    <mergeCell ref="A282:A283"/>
    <mergeCell ref="B282:G286"/>
    <mergeCell ref="B288:I288"/>
    <mergeCell ref="A292:A294"/>
    <mergeCell ref="A300:G300"/>
    <mergeCell ref="B302:C302"/>
    <mergeCell ref="D302:E302"/>
    <mergeCell ref="F302:G302"/>
    <mergeCell ref="B291:I291"/>
    <mergeCell ref="B290:I290"/>
    <mergeCell ref="B289:I289"/>
    <mergeCell ref="B292:I292"/>
    <mergeCell ref="B293:I293"/>
    <mergeCell ref="A301:I301"/>
    <mergeCell ref="H302:I302"/>
    <mergeCell ref="A303:I303"/>
    <mergeCell ref="H304:I304"/>
    <mergeCell ref="H305:I305"/>
    <mergeCell ref="H306:I306"/>
    <mergeCell ref="B307:C307"/>
    <mergeCell ref="D307:E307"/>
    <mergeCell ref="F307:G307"/>
    <mergeCell ref="B308:C308"/>
    <mergeCell ref="D308:E308"/>
    <mergeCell ref="F308:G308"/>
    <mergeCell ref="B304:C304"/>
    <mergeCell ref="D304:E304"/>
    <mergeCell ref="F304:G304"/>
    <mergeCell ref="B305:C305"/>
    <mergeCell ref="D305:E305"/>
    <mergeCell ref="F305:G305"/>
    <mergeCell ref="B306:C306"/>
    <mergeCell ref="D306:E306"/>
    <mergeCell ref="F306:G306"/>
    <mergeCell ref="A309:I309"/>
    <mergeCell ref="B310:I314"/>
    <mergeCell ref="A310:A314"/>
    <mergeCell ref="H307:I307"/>
    <mergeCell ref="H308:I308"/>
    <mergeCell ref="B317:G317"/>
    <mergeCell ref="B319:G319"/>
    <mergeCell ref="B316:G316"/>
    <mergeCell ref="B318:G318"/>
    <mergeCell ref="A320:A322"/>
    <mergeCell ref="B320:G320"/>
    <mergeCell ref="B321:G321"/>
    <mergeCell ref="A328:G328"/>
    <mergeCell ref="A329:G329"/>
    <mergeCell ref="B330:C330"/>
    <mergeCell ref="D330:E330"/>
    <mergeCell ref="F330:G330"/>
    <mergeCell ref="A331:G331"/>
    <mergeCell ref="B332:C332"/>
    <mergeCell ref="D332:E332"/>
    <mergeCell ref="F332:G332"/>
    <mergeCell ref="B333:C333"/>
    <mergeCell ref="D333:E333"/>
    <mergeCell ref="F333:G333"/>
    <mergeCell ref="B334:C334"/>
    <mergeCell ref="D334:E334"/>
    <mergeCell ref="F334:G334"/>
    <mergeCell ref="B335:C335"/>
    <mergeCell ref="D335:E335"/>
    <mergeCell ref="F335:G335"/>
    <mergeCell ref="B336:C336"/>
    <mergeCell ref="D336:E336"/>
    <mergeCell ref="F336:G336"/>
    <mergeCell ref="A338:A339"/>
    <mergeCell ref="B338:G342"/>
    <mergeCell ref="B344:G344"/>
    <mergeCell ref="B345:G345"/>
    <mergeCell ref="B347:G347"/>
    <mergeCell ref="A348:A350"/>
    <mergeCell ref="B348:G348"/>
    <mergeCell ref="B349:G349"/>
    <mergeCell ref="A355:G355"/>
    <mergeCell ref="A356:G356"/>
    <mergeCell ref="B357:C357"/>
    <mergeCell ref="D357:E357"/>
    <mergeCell ref="F357:G357"/>
    <mergeCell ref="B346:G346"/>
    <mergeCell ref="B362:C362"/>
    <mergeCell ref="D362:E362"/>
    <mergeCell ref="F362:G362"/>
    <mergeCell ref="B363:C363"/>
    <mergeCell ref="D363:E363"/>
    <mergeCell ref="F363:G363"/>
    <mergeCell ref="A365:A366"/>
    <mergeCell ref="B365:G369"/>
    <mergeCell ref="A358:G358"/>
    <mergeCell ref="B359:C359"/>
    <mergeCell ref="D359:E359"/>
    <mergeCell ref="F359:G359"/>
    <mergeCell ref="B360:C360"/>
    <mergeCell ref="D360:E360"/>
    <mergeCell ref="F360:G360"/>
    <mergeCell ref="B361:C361"/>
    <mergeCell ref="D361:E361"/>
    <mergeCell ref="F361:G361"/>
    <mergeCell ref="B372:G372"/>
    <mergeCell ref="B374:G374"/>
    <mergeCell ref="A375:A377"/>
    <mergeCell ref="B375:G375"/>
    <mergeCell ref="B376:G376"/>
    <mergeCell ref="A383:G383"/>
    <mergeCell ref="A384:G384"/>
    <mergeCell ref="B371:G371"/>
    <mergeCell ref="B373:G373"/>
    <mergeCell ref="B385:C385"/>
    <mergeCell ref="D385:E385"/>
    <mergeCell ref="F385:G385"/>
    <mergeCell ref="A386:G386"/>
    <mergeCell ref="B387:C387"/>
    <mergeCell ref="D387:E387"/>
    <mergeCell ref="F387:G387"/>
    <mergeCell ref="B388:C388"/>
    <mergeCell ref="D388:E388"/>
    <mergeCell ref="F388:G388"/>
    <mergeCell ref="B389:C389"/>
    <mergeCell ref="D389:E389"/>
    <mergeCell ref="F389:G389"/>
    <mergeCell ref="B390:C390"/>
    <mergeCell ref="D390:E390"/>
    <mergeCell ref="F390:G390"/>
    <mergeCell ref="B391:C391"/>
    <mergeCell ref="D391:E391"/>
    <mergeCell ref="F391:G391"/>
    <mergeCell ref="A393:A394"/>
    <mergeCell ref="B393:G397"/>
    <mergeCell ref="B400:G400"/>
    <mergeCell ref="B402:G402"/>
    <mergeCell ref="A403:A405"/>
    <mergeCell ref="B403:G403"/>
    <mergeCell ref="B404:G404"/>
    <mergeCell ref="B399:G399"/>
    <mergeCell ref="B401:G401"/>
    <mergeCell ref="A411:G411"/>
    <mergeCell ref="A412:G412"/>
    <mergeCell ref="B413:C413"/>
    <mergeCell ref="D413:E413"/>
    <mergeCell ref="F413:G413"/>
    <mergeCell ref="A414:G414"/>
    <mergeCell ref="B415:C415"/>
    <mergeCell ref="D415:E415"/>
    <mergeCell ref="F415:G415"/>
    <mergeCell ref="B416:C416"/>
    <mergeCell ref="D416:E416"/>
    <mergeCell ref="F416:G416"/>
    <mergeCell ref="B417:C417"/>
    <mergeCell ref="D417:E417"/>
    <mergeCell ref="F417:G417"/>
    <mergeCell ref="B418:C418"/>
    <mergeCell ref="D418:E418"/>
    <mergeCell ref="F418:G418"/>
    <mergeCell ref="B419:C419"/>
    <mergeCell ref="D419:E419"/>
    <mergeCell ref="F419:G419"/>
    <mergeCell ref="A421:A422"/>
    <mergeCell ref="B421:G425"/>
    <mergeCell ref="B428:G428"/>
    <mergeCell ref="B430:G430"/>
    <mergeCell ref="B427:G427"/>
    <mergeCell ref="B429:G429"/>
    <mergeCell ref="A431:A433"/>
    <mergeCell ref="B431:G431"/>
    <mergeCell ref="B432:G432"/>
    <mergeCell ref="A439:G439"/>
    <mergeCell ref="A440:G440"/>
    <mergeCell ref="B441:C441"/>
    <mergeCell ref="D441:E441"/>
    <mergeCell ref="F441:G441"/>
    <mergeCell ref="A442:G442"/>
    <mergeCell ref="B443:C443"/>
    <mergeCell ref="D443:E443"/>
    <mergeCell ref="F443:G443"/>
    <mergeCell ref="B444:C444"/>
    <mergeCell ref="D444:E444"/>
    <mergeCell ref="F444:G444"/>
    <mergeCell ref="B445:C445"/>
    <mergeCell ref="D445:E445"/>
    <mergeCell ref="F445:G445"/>
    <mergeCell ref="B446:C446"/>
    <mergeCell ref="D446:E446"/>
    <mergeCell ref="F446:G446"/>
    <mergeCell ref="B447:C447"/>
    <mergeCell ref="D447:E447"/>
    <mergeCell ref="F447:G447"/>
    <mergeCell ref="A449:A450"/>
    <mergeCell ref="B449:G453"/>
    <mergeCell ref="B482:G482"/>
    <mergeCell ref="B456:G456"/>
    <mergeCell ref="B458:G458"/>
    <mergeCell ref="A459:A461"/>
    <mergeCell ref="B459:G459"/>
    <mergeCell ref="B460:G460"/>
    <mergeCell ref="A467:G467"/>
    <mergeCell ref="A468:G468"/>
    <mergeCell ref="B469:C469"/>
    <mergeCell ref="D469:E469"/>
    <mergeCell ref="F469:G469"/>
    <mergeCell ref="A470:G470"/>
    <mergeCell ref="B471:C471"/>
    <mergeCell ref="D471:E471"/>
    <mergeCell ref="B475:C475"/>
    <mergeCell ref="D475:E475"/>
    <mergeCell ref="B483:G483"/>
    <mergeCell ref="B485:G485"/>
    <mergeCell ref="A486:A488"/>
    <mergeCell ref="B486:G486"/>
    <mergeCell ref="B487:G487"/>
    <mergeCell ref="A495:G495"/>
    <mergeCell ref="A496:G496"/>
    <mergeCell ref="B497:C497"/>
    <mergeCell ref="D497:E497"/>
    <mergeCell ref="F497:G497"/>
    <mergeCell ref="B484:G484"/>
    <mergeCell ref="A498:G498"/>
    <mergeCell ref="B499:C499"/>
    <mergeCell ref="D499:E499"/>
    <mergeCell ref="F499:G499"/>
    <mergeCell ref="B500:C500"/>
    <mergeCell ref="D500:E500"/>
    <mergeCell ref="F500:G500"/>
    <mergeCell ref="B501:C501"/>
    <mergeCell ref="D501:E501"/>
    <mergeCell ref="F501:G501"/>
    <mergeCell ref="B502:C502"/>
    <mergeCell ref="D502:E502"/>
    <mergeCell ref="F502:G502"/>
    <mergeCell ref="B503:C503"/>
    <mergeCell ref="D503:E503"/>
    <mergeCell ref="F503:G503"/>
    <mergeCell ref="A505:A506"/>
    <mergeCell ref="B505:G509"/>
    <mergeCell ref="B511:G511"/>
    <mergeCell ref="B531:C531"/>
    <mergeCell ref="D531:E531"/>
    <mergeCell ref="F531:G531"/>
    <mergeCell ref="B512:G512"/>
    <mergeCell ref="B514:G514"/>
    <mergeCell ref="A515:A517"/>
    <mergeCell ref="B515:G515"/>
    <mergeCell ref="B516:G516"/>
    <mergeCell ref="A525:G525"/>
    <mergeCell ref="A526:G526"/>
    <mergeCell ref="B527:C527"/>
    <mergeCell ref="D527:E527"/>
    <mergeCell ref="F527:G527"/>
    <mergeCell ref="B513:G513"/>
    <mergeCell ref="B572:G572"/>
    <mergeCell ref="B574:G574"/>
    <mergeCell ref="A575:A577"/>
    <mergeCell ref="B575:G575"/>
    <mergeCell ref="B576:G576"/>
    <mergeCell ref="A584:G584"/>
    <mergeCell ref="A585:G585"/>
    <mergeCell ref="B573:G573"/>
    <mergeCell ref="B532:C532"/>
    <mergeCell ref="D532:E532"/>
    <mergeCell ref="F532:G532"/>
    <mergeCell ref="B533:C533"/>
    <mergeCell ref="D533:E533"/>
    <mergeCell ref="F533:G533"/>
    <mergeCell ref="A535:A536"/>
    <mergeCell ref="B535:G539"/>
    <mergeCell ref="B542:G542"/>
    <mergeCell ref="B543:C543"/>
    <mergeCell ref="B544:G544"/>
    <mergeCell ref="A545:A547"/>
    <mergeCell ref="B545:G545"/>
    <mergeCell ref="B546:G546"/>
    <mergeCell ref="A555:G555"/>
    <mergeCell ref="A556:G556"/>
    <mergeCell ref="B586:C586"/>
    <mergeCell ref="D586:E586"/>
    <mergeCell ref="F586:G586"/>
    <mergeCell ref="A587:G587"/>
    <mergeCell ref="B588:C588"/>
    <mergeCell ref="D588:E588"/>
    <mergeCell ref="F588:G588"/>
    <mergeCell ref="B589:C589"/>
    <mergeCell ref="D589:E589"/>
    <mergeCell ref="F589:G589"/>
    <mergeCell ref="B590:C590"/>
    <mergeCell ref="D590:E590"/>
    <mergeCell ref="F590:G590"/>
    <mergeCell ref="B591:C591"/>
    <mergeCell ref="D591:E591"/>
    <mergeCell ref="F591:G591"/>
    <mergeCell ref="B592:C592"/>
    <mergeCell ref="D592:E592"/>
    <mergeCell ref="F592:G592"/>
    <mergeCell ref="A616:A617"/>
    <mergeCell ref="B616:G617"/>
    <mergeCell ref="B598:G598"/>
    <mergeCell ref="B600:G600"/>
    <mergeCell ref="A615:G615"/>
    <mergeCell ref="A594:A595"/>
    <mergeCell ref="B594:G595"/>
    <mergeCell ref="B599:G599"/>
    <mergeCell ref="B601:G601"/>
    <mergeCell ref="A602:A604"/>
    <mergeCell ref="B602:G602"/>
    <mergeCell ref="B603:G603"/>
    <mergeCell ref="F475:G475"/>
    <mergeCell ref="A476:A477"/>
    <mergeCell ref="B476:G480"/>
    <mergeCell ref="B457:G457"/>
    <mergeCell ref="B455:G455"/>
    <mergeCell ref="B541:G541"/>
    <mergeCell ref="B571:G571"/>
    <mergeCell ref="F471:G471"/>
    <mergeCell ref="B472:C472"/>
    <mergeCell ref="D472:E472"/>
    <mergeCell ref="F472:G472"/>
    <mergeCell ref="B473:C473"/>
    <mergeCell ref="D473:E473"/>
    <mergeCell ref="F473:G473"/>
    <mergeCell ref="B474:C474"/>
    <mergeCell ref="D474:E474"/>
    <mergeCell ref="F474:G474"/>
    <mergeCell ref="A528:G528"/>
    <mergeCell ref="B529:C529"/>
    <mergeCell ref="D529:E529"/>
    <mergeCell ref="F529:G529"/>
    <mergeCell ref="B530:C530"/>
    <mergeCell ref="D530:E530"/>
    <mergeCell ref="F530:G5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8"/>
  <sheetViews>
    <sheetView workbookViewId="0">
      <selection activeCell="I12" sqref="I12"/>
    </sheetView>
  </sheetViews>
  <sheetFormatPr defaultRowHeight="15" x14ac:dyDescent="0.25"/>
  <cols>
    <col min="1" max="1" width="43.7109375" style="40" customWidth="1"/>
    <col min="2" max="3" width="9.140625" style="40"/>
    <col min="4" max="4" width="9.28515625" style="40" bestFit="1" customWidth="1"/>
    <col min="5" max="5" width="11.140625" style="40" customWidth="1"/>
    <col min="6" max="6" width="9.42578125" style="40" customWidth="1"/>
    <col min="7" max="7" width="11.85546875" style="40" customWidth="1"/>
    <col min="8" max="16" width="9.140625" style="40"/>
  </cols>
  <sheetData>
    <row r="1" spans="1:16" s="40" customFormat="1" ht="25.5" customHeight="1" x14ac:dyDescent="0.25">
      <c r="A1" s="79" t="s">
        <v>0</v>
      </c>
      <c r="B1" s="610" t="s">
        <v>963</v>
      </c>
      <c r="C1" s="610"/>
      <c r="D1" s="610"/>
      <c r="E1" s="610"/>
      <c r="F1" s="610"/>
      <c r="G1" s="611"/>
    </row>
    <row r="2" spans="1:16" s="1" customFormat="1" ht="24.75" customHeight="1" x14ac:dyDescent="0.25">
      <c r="A2" s="41" t="s">
        <v>2</v>
      </c>
      <c r="B2" s="699" t="s">
        <v>503</v>
      </c>
      <c r="C2" s="699"/>
      <c r="D2" s="699"/>
      <c r="E2" s="699"/>
      <c r="F2" s="699"/>
      <c r="G2" s="700"/>
      <c r="H2" s="43"/>
      <c r="I2" s="43"/>
      <c r="J2" s="43"/>
      <c r="K2" s="43"/>
      <c r="L2" s="43"/>
      <c r="M2" s="43"/>
      <c r="N2" s="43"/>
      <c r="O2" s="43"/>
      <c r="P2" s="43"/>
    </row>
    <row r="3" spans="1:16" s="1" customFormat="1" ht="18.75" customHeight="1" x14ac:dyDescent="0.25">
      <c r="A3" s="41" t="s">
        <v>4</v>
      </c>
      <c r="B3" s="507" t="s">
        <v>504</v>
      </c>
      <c r="C3" s="507"/>
      <c r="D3" s="507"/>
      <c r="E3" s="507"/>
      <c r="F3" s="507"/>
      <c r="G3" s="508"/>
      <c r="H3" s="43"/>
      <c r="I3" s="43"/>
      <c r="J3" s="43"/>
      <c r="K3" s="43"/>
      <c r="L3" s="43"/>
      <c r="M3" s="43"/>
      <c r="N3" s="43"/>
      <c r="O3" s="43"/>
      <c r="P3" s="43"/>
    </row>
    <row r="4" spans="1:16" s="43" customFormat="1" ht="45.75" customHeight="1" x14ac:dyDescent="0.25">
      <c r="A4" s="45" t="s">
        <v>5</v>
      </c>
      <c r="B4" s="677" t="s">
        <v>6</v>
      </c>
      <c r="C4" s="677"/>
      <c r="D4" s="677"/>
      <c r="E4" s="677"/>
      <c r="F4" s="677"/>
      <c r="G4" s="678"/>
    </row>
    <row r="5" spans="1:16" x14ac:dyDescent="0.25">
      <c r="A5" s="696" t="s">
        <v>7</v>
      </c>
      <c r="B5" s="514" t="s">
        <v>9</v>
      </c>
      <c r="C5" s="514"/>
      <c r="D5" s="514"/>
      <c r="E5" s="514"/>
      <c r="F5" s="514"/>
      <c r="G5" s="515"/>
    </row>
    <row r="6" spans="1:16" x14ac:dyDescent="0.25">
      <c r="A6" s="696"/>
      <c r="B6" s="514" t="s">
        <v>10</v>
      </c>
      <c r="C6" s="514"/>
      <c r="D6" s="514"/>
      <c r="E6" s="514"/>
      <c r="F6" s="514"/>
      <c r="G6" s="515"/>
    </row>
    <row r="7" spans="1:16" s="1" customFormat="1" ht="20.25" customHeight="1" x14ac:dyDescent="0.25">
      <c r="A7" s="696"/>
      <c r="B7" s="697"/>
      <c r="C7" s="697"/>
      <c r="D7" s="269" t="s">
        <v>8</v>
      </c>
      <c r="E7" s="269" t="s">
        <v>11</v>
      </c>
      <c r="F7" s="269" t="s">
        <v>8</v>
      </c>
      <c r="G7" s="46" t="s">
        <v>11</v>
      </c>
      <c r="H7" s="43"/>
      <c r="I7" s="43"/>
      <c r="J7" s="43"/>
      <c r="K7" s="43"/>
      <c r="L7" s="43"/>
      <c r="M7" s="43"/>
      <c r="N7" s="43"/>
      <c r="O7" s="43"/>
      <c r="P7" s="43"/>
    </row>
    <row r="8" spans="1:16" s="1" customFormat="1" ht="20.25" customHeight="1" x14ac:dyDescent="0.25">
      <c r="A8" s="47" t="s">
        <v>505</v>
      </c>
      <c r="B8" s="697"/>
      <c r="C8" s="697"/>
      <c r="D8" s="269">
        <v>90.6</v>
      </c>
      <c r="E8" s="269">
        <v>75.400000000000006</v>
      </c>
      <c r="F8" s="269">
        <v>93.6</v>
      </c>
      <c r="G8" s="46">
        <v>97</v>
      </c>
      <c r="H8" s="43"/>
      <c r="I8" s="43"/>
      <c r="J8" s="43"/>
      <c r="K8" s="43"/>
      <c r="L8" s="43"/>
      <c r="M8" s="43"/>
      <c r="N8" s="43"/>
      <c r="O8" s="43"/>
      <c r="P8" s="43"/>
    </row>
    <row r="9" spans="1:16" s="1" customFormat="1" ht="21.75" customHeight="1" x14ac:dyDescent="0.25">
      <c r="A9" s="101" t="s">
        <v>174</v>
      </c>
      <c r="B9" s="697"/>
      <c r="C9" s="697"/>
      <c r="D9" s="60">
        <v>15.2</v>
      </c>
      <c r="E9" s="269" t="s">
        <v>510</v>
      </c>
      <c r="F9" s="263">
        <v>19.600000000000001</v>
      </c>
      <c r="G9" s="46" t="s">
        <v>511</v>
      </c>
      <c r="H9" s="43"/>
      <c r="I9" s="43"/>
      <c r="J9" s="43"/>
      <c r="K9" s="43"/>
      <c r="L9" s="43"/>
      <c r="M9" s="43"/>
      <c r="N9" s="43"/>
      <c r="O9" s="43"/>
      <c r="P9" s="43"/>
    </row>
    <row r="10" spans="1:16" s="1" customFormat="1" ht="20.25" customHeight="1" x14ac:dyDescent="0.25">
      <c r="A10" s="47" t="s">
        <v>143</v>
      </c>
      <c r="B10" s="697"/>
      <c r="C10" s="697"/>
      <c r="D10" s="356">
        <v>36</v>
      </c>
      <c r="E10" s="269">
        <v>30.5</v>
      </c>
      <c r="F10" s="60">
        <v>46.4</v>
      </c>
      <c r="G10" s="102">
        <v>39.200000000000003</v>
      </c>
      <c r="H10" s="43"/>
      <c r="I10" s="43"/>
      <c r="J10" s="43"/>
      <c r="K10" s="43"/>
      <c r="L10" s="43"/>
      <c r="M10" s="43"/>
      <c r="N10" s="43"/>
      <c r="O10" s="43"/>
      <c r="P10" s="43"/>
    </row>
    <row r="11" spans="1:16" s="1" customFormat="1" ht="20.25" customHeight="1" x14ac:dyDescent="0.25">
      <c r="A11" s="47" t="s">
        <v>129</v>
      </c>
      <c r="B11" s="697"/>
      <c r="C11" s="697"/>
      <c r="D11" s="60">
        <v>3</v>
      </c>
      <c r="E11" s="269">
        <v>3</v>
      </c>
      <c r="F11" s="60">
        <v>3.8</v>
      </c>
      <c r="G11" s="102">
        <v>3.8</v>
      </c>
      <c r="H11" s="43"/>
      <c r="I11" s="43"/>
      <c r="J11" s="43"/>
      <c r="K11" s="43"/>
      <c r="L11" s="43"/>
      <c r="M11" s="43"/>
      <c r="N11" s="43"/>
      <c r="O11" s="43"/>
      <c r="P11" s="43"/>
    </row>
    <row r="12" spans="1:16" s="1" customFormat="1" ht="20.25" customHeight="1" x14ac:dyDescent="0.25">
      <c r="A12" s="47" t="s">
        <v>235</v>
      </c>
      <c r="B12" s="697"/>
      <c r="C12" s="697"/>
      <c r="D12" s="269" t="s">
        <v>486</v>
      </c>
      <c r="E12" s="62">
        <v>6.4</v>
      </c>
      <c r="F12" s="62" t="s">
        <v>487</v>
      </c>
      <c r="G12" s="48">
        <v>8.1999999999999993</v>
      </c>
      <c r="H12" s="43"/>
      <c r="I12" s="43"/>
      <c r="J12" s="43"/>
      <c r="K12" s="43"/>
      <c r="L12" s="43"/>
      <c r="M12" s="43"/>
      <c r="N12" s="43"/>
      <c r="O12" s="43"/>
      <c r="P12" s="43"/>
    </row>
    <row r="13" spans="1:16" s="1" customFormat="1" ht="20.25" customHeight="1" x14ac:dyDescent="0.25">
      <c r="A13" s="47" t="s">
        <v>506</v>
      </c>
      <c r="B13" s="697"/>
      <c r="C13" s="697"/>
      <c r="D13" s="269" t="s">
        <v>471</v>
      </c>
      <c r="E13" s="62">
        <v>1.6</v>
      </c>
      <c r="F13" s="62" t="s">
        <v>513</v>
      </c>
      <c r="G13" s="48">
        <v>2.1</v>
      </c>
      <c r="H13" s="43"/>
      <c r="I13" s="43"/>
      <c r="J13" s="43"/>
      <c r="K13" s="43"/>
      <c r="L13" s="43"/>
      <c r="M13" s="43"/>
      <c r="N13" s="43"/>
      <c r="O13" s="43"/>
      <c r="P13" s="43"/>
    </row>
    <row r="14" spans="1:16" s="1" customFormat="1" ht="20.25" customHeight="1" x14ac:dyDescent="0.25">
      <c r="A14" s="47" t="s">
        <v>245</v>
      </c>
      <c r="B14" s="697"/>
      <c r="C14" s="697"/>
      <c r="D14" s="263">
        <v>0</v>
      </c>
      <c r="E14" s="62">
        <v>150</v>
      </c>
      <c r="F14" s="263">
        <v>0</v>
      </c>
      <c r="G14" s="48">
        <v>193</v>
      </c>
      <c r="H14" s="43"/>
      <c r="I14" s="43"/>
      <c r="J14" s="43"/>
      <c r="K14" s="43"/>
      <c r="L14" s="43"/>
      <c r="M14" s="43"/>
      <c r="N14" s="43"/>
      <c r="O14" s="43"/>
      <c r="P14" s="43"/>
    </row>
    <row r="15" spans="1:16" s="1" customFormat="1" ht="20.25" customHeight="1" x14ac:dyDescent="0.25">
      <c r="A15" s="58" t="s">
        <v>507</v>
      </c>
      <c r="B15" s="697"/>
      <c r="C15" s="697"/>
      <c r="D15" s="263">
        <v>0</v>
      </c>
      <c r="E15" s="63">
        <v>120</v>
      </c>
      <c r="F15" s="263">
        <v>0</v>
      </c>
      <c r="G15" s="64">
        <v>155</v>
      </c>
      <c r="H15" s="43"/>
      <c r="I15" s="43"/>
      <c r="J15" s="43"/>
      <c r="K15" s="43"/>
      <c r="L15" s="43"/>
      <c r="M15" s="43"/>
      <c r="N15" s="43"/>
      <c r="O15" s="43"/>
      <c r="P15" s="43"/>
    </row>
    <row r="16" spans="1:16" s="1" customFormat="1" ht="20.25" customHeight="1" x14ac:dyDescent="0.25">
      <c r="A16" s="82" t="s">
        <v>508</v>
      </c>
      <c r="B16" s="697"/>
      <c r="C16" s="697"/>
      <c r="D16" s="263">
        <v>0</v>
      </c>
      <c r="E16" s="62">
        <v>5</v>
      </c>
      <c r="F16" s="263">
        <v>0</v>
      </c>
      <c r="G16" s="48">
        <v>5</v>
      </c>
      <c r="H16" s="43"/>
      <c r="I16" s="43"/>
      <c r="J16" s="43"/>
      <c r="K16" s="43"/>
      <c r="L16" s="43"/>
      <c r="M16" s="43"/>
      <c r="N16" s="43"/>
      <c r="O16" s="43"/>
      <c r="P16" s="43"/>
    </row>
    <row r="17" spans="1:16" s="2" customFormat="1" ht="15.75" thickBot="1" x14ac:dyDescent="0.3">
      <c r="A17" s="50" t="s">
        <v>16</v>
      </c>
      <c r="B17" s="698"/>
      <c r="C17" s="698"/>
      <c r="D17" s="260"/>
      <c r="E17" s="106">
        <v>125</v>
      </c>
      <c r="F17" s="260">
        <v>0</v>
      </c>
      <c r="G17" s="53">
        <v>160</v>
      </c>
      <c r="H17" s="20"/>
      <c r="I17" s="20"/>
      <c r="J17" s="20"/>
      <c r="K17" s="20"/>
      <c r="L17" s="20"/>
      <c r="M17" s="20"/>
      <c r="N17" s="20"/>
      <c r="O17" s="20"/>
      <c r="P17" s="20"/>
    </row>
    <row r="18" spans="1:16" s="81" customFormat="1" ht="15.75" customHeight="1" thickBot="1" x14ac:dyDescent="0.3">
      <c r="A18" s="701" t="s">
        <v>512</v>
      </c>
      <c r="B18" s="702"/>
      <c r="C18" s="702"/>
      <c r="D18" s="702"/>
      <c r="E18" s="702"/>
      <c r="F18" s="702"/>
      <c r="G18" s="703"/>
      <c r="H18" s="107"/>
      <c r="I18" s="107"/>
      <c r="J18" s="107"/>
      <c r="K18" s="107"/>
      <c r="L18" s="107"/>
      <c r="M18" s="107"/>
      <c r="N18" s="107"/>
      <c r="O18" s="107"/>
      <c r="P18" s="107"/>
    </row>
    <row r="19" spans="1:16" s="2" customFormat="1" x14ac:dyDescent="0.25">
      <c r="A19" s="519" t="s">
        <v>20</v>
      </c>
      <c r="B19" s="520"/>
      <c r="C19" s="520"/>
      <c r="D19" s="520"/>
      <c r="E19" s="520"/>
      <c r="F19" s="520"/>
      <c r="G19" s="521"/>
      <c r="H19" s="20"/>
      <c r="I19" s="20"/>
      <c r="J19" s="20"/>
      <c r="K19" s="20"/>
      <c r="L19" s="20"/>
      <c r="M19" s="20"/>
      <c r="N19" s="20"/>
      <c r="O19" s="20"/>
      <c r="P19" s="20"/>
    </row>
    <row r="20" spans="1:16" s="2" customFormat="1" x14ac:dyDescent="0.25">
      <c r="A20" s="87" t="s">
        <v>27</v>
      </c>
      <c r="B20" s="517"/>
      <c r="C20" s="517"/>
      <c r="D20" s="517" t="s">
        <v>509</v>
      </c>
      <c r="E20" s="517"/>
      <c r="F20" s="517" t="s">
        <v>447</v>
      </c>
      <c r="G20" s="518"/>
      <c r="H20" s="20"/>
      <c r="I20" s="20"/>
      <c r="J20" s="20"/>
      <c r="K20" s="20"/>
      <c r="L20" s="20"/>
      <c r="M20" s="20"/>
      <c r="N20" s="20"/>
      <c r="O20" s="20"/>
      <c r="P20" s="20"/>
    </row>
    <row r="21" spans="1:16" s="2" customFormat="1" x14ac:dyDescent="0.25">
      <c r="A21" s="500" t="s">
        <v>25</v>
      </c>
      <c r="B21" s="501"/>
      <c r="C21" s="501"/>
      <c r="D21" s="501"/>
      <c r="E21" s="501"/>
      <c r="F21" s="501"/>
      <c r="G21" s="502"/>
      <c r="H21" s="20"/>
      <c r="I21" s="20"/>
      <c r="J21" s="20"/>
      <c r="K21" s="20"/>
      <c r="L21" s="20"/>
      <c r="M21" s="20"/>
      <c r="N21" s="20"/>
      <c r="O21" s="20"/>
      <c r="P21" s="20"/>
    </row>
    <row r="22" spans="1:16" s="20" customFormat="1" x14ac:dyDescent="0.25">
      <c r="A22" s="18" t="s">
        <v>21</v>
      </c>
      <c r="B22" s="575"/>
      <c r="C22" s="576"/>
      <c r="D22" s="704">
        <f>[3]TDSheet!$E$23</f>
        <v>4.0999999999999996</v>
      </c>
      <c r="E22" s="704"/>
      <c r="F22" s="581">
        <f>[4]TDSheet!$E$23</f>
        <v>9.1999999999999993</v>
      </c>
      <c r="G22" s="584"/>
    </row>
    <row r="23" spans="1:16" s="20" customFormat="1" x14ac:dyDescent="0.25">
      <c r="A23" s="18" t="s">
        <v>22</v>
      </c>
      <c r="B23" s="577"/>
      <c r="C23" s="578"/>
      <c r="D23" s="704">
        <f>[3]TDSheet!$F$23</f>
        <v>5.2</v>
      </c>
      <c r="E23" s="704"/>
      <c r="F23" s="581">
        <f>[4]TDSheet!$F$23</f>
        <v>8.74</v>
      </c>
      <c r="G23" s="584"/>
    </row>
    <row r="24" spans="1:16" s="20" customFormat="1" x14ac:dyDescent="0.25">
      <c r="A24" s="18" t="s">
        <v>23</v>
      </c>
      <c r="B24" s="577"/>
      <c r="C24" s="578"/>
      <c r="D24" s="704">
        <f>[3]TDSheet!$G$23</f>
        <v>27</v>
      </c>
      <c r="E24" s="704"/>
      <c r="F24" s="581">
        <f>[4]TDSheet!$G$23</f>
        <v>34.5</v>
      </c>
      <c r="G24" s="584"/>
    </row>
    <row r="25" spans="1:16" s="20" customFormat="1" x14ac:dyDescent="0.25">
      <c r="A25" s="18" t="s">
        <v>24</v>
      </c>
      <c r="B25" s="577"/>
      <c r="C25" s="578"/>
      <c r="D25" s="704">
        <f>[3]TDSheet!$H$23</f>
        <v>163</v>
      </c>
      <c r="E25" s="704"/>
      <c r="F25" s="593">
        <f>[4]TDSheet!$H$23</f>
        <v>261.12</v>
      </c>
      <c r="G25" s="594"/>
    </row>
    <row r="26" spans="1:16" s="20" customFormat="1" ht="15.75" thickBot="1" x14ac:dyDescent="0.3">
      <c r="A26" s="21" t="s">
        <v>26</v>
      </c>
      <c r="B26" s="579"/>
      <c r="C26" s="580"/>
      <c r="D26" s="705">
        <f>[3]TDSheet!$I$23</f>
        <v>1.5</v>
      </c>
      <c r="E26" s="705"/>
      <c r="F26" s="603">
        <f>[4]TDSheet!$I$23</f>
        <v>2</v>
      </c>
      <c r="G26" s="687"/>
    </row>
    <row r="27" spans="1:16" s="2" customFormat="1" ht="15.75" thickBot="1" x14ac:dyDescent="0.3">
      <c r="A27" s="16"/>
      <c r="B27" s="88"/>
      <c r="C27" s="88"/>
      <c r="D27" s="89"/>
      <c r="E27" s="89"/>
      <c r="F27" s="88"/>
      <c r="G27" s="90"/>
      <c r="H27" s="20"/>
      <c r="I27" s="20"/>
      <c r="J27" s="20"/>
      <c r="K27" s="20"/>
      <c r="L27" s="20"/>
      <c r="M27" s="20"/>
      <c r="N27" s="20"/>
      <c r="O27" s="20"/>
      <c r="P27" s="20"/>
    </row>
    <row r="28" spans="1:16" s="2" customFormat="1" ht="32.25" customHeight="1" x14ac:dyDescent="0.25">
      <c r="A28" s="718" t="s">
        <v>28</v>
      </c>
      <c r="B28" s="485" t="s">
        <v>514</v>
      </c>
      <c r="C28" s="485"/>
      <c r="D28" s="485"/>
      <c r="E28" s="485"/>
      <c r="F28" s="485"/>
      <c r="G28" s="486"/>
      <c r="H28" s="20"/>
      <c r="I28" s="20"/>
      <c r="J28" s="20"/>
      <c r="K28" s="20"/>
      <c r="L28" s="20"/>
      <c r="M28" s="20"/>
      <c r="N28" s="20"/>
      <c r="O28" s="20"/>
      <c r="P28" s="20"/>
    </row>
    <row r="29" spans="1:16" s="2" customFormat="1" ht="150" customHeight="1" thickBot="1" x14ac:dyDescent="0.3">
      <c r="A29" s="719"/>
      <c r="B29" s="489"/>
      <c r="C29" s="489"/>
      <c r="D29" s="489"/>
      <c r="E29" s="489"/>
      <c r="F29" s="489"/>
      <c r="G29" s="490"/>
      <c r="H29" s="20"/>
      <c r="I29" s="20"/>
      <c r="J29" s="20"/>
      <c r="K29" s="20"/>
      <c r="L29" s="20"/>
      <c r="M29" s="20"/>
      <c r="N29" s="20"/>
      <c r="O29" s="20"/>
      <c r="P29" s="20"/>
    </row>
    <row r="30" spans="1:16" ht="15.75" thickBot="1" x14ac:dyDescent="0.3"/>
    <row r="31" spans="1:16" s="40" customFormat="1" ht="25.5" customHeight="1" x14ac:dyDescent="0.25">
      <c r="A31" s="79" t="s">
        <v>0</v>
      </c>
      <c r="B31" s="671" t="s">
        <v>964</v>
      </c>
      <c r="C31" s="671"/>
      <c r="D31" s="671"/>
      <c r="E31" s="671"/>
      <c r="F31" s="671"/>
      <c r="G31" s="671"/>
      <c r="H31" s="671"/>
      <c r="I31" s="672"/>
    </row>
    <row r="32" spans="1:16" s="1" customFormat="1" ht="18.75" customHeight="1" x14ac:dyDescent="0.25">
      <c r="A32" s="41" t="s">
        <v>2</v>
      </c>
      <c r="B32" s="699" t="s">
        <v>572</v>
      </c>
      <c r="C32" s="699"/>
      <c r="D32" s="699"/>
      <c r="E32" s="699"/>
      <c r="F32" s="699"/>
      <c r="G32" s="699"/>
      <c r="H32" s="699"/>
      <c r="I32" s="700"/>
      <c r="J32" s="43"/>
      <c r="K32" s="43"/>
      <c r="L32" s="43"/>
      <c r="M32" s="43"/>
      <c r="N32" s="43"/>
      <c r="O32" s="43"/>
      <c r="P32" s="43"/>
    </row>
    <row r="33" spans="1:16" s="1" customFormat="1" ht="18.75" customHeight="1" x14ac:dyDescent="0.25">
      <c r="A33" s="41" t="s">
        <v>4</v>
      </c>
      <c r="B33" s="507" t="s">
        <v>571</v>
      </c>
      <c r="C33" s="507"/>
      <c r="D33" s="507"/>
      <c r="E33" s="507"/>
      <c r="F33" s="507"/>
      <c r="G33" s="507"/>
      <c r="H33" s="507"/>
      <c r="I33" s="508"/>
      <c r="J33" s="43"/>
      <c r="K33" s="43"/>
      <c r="L33" s="43"/>
      <c r="M33" s="43"/>
      <c r="N33" s="43"/>
      <c r="O33" s="43"/>
      <c r="P33" s="43"/>
    </row>
    <row r="34" spans="1:16" s="43" customFormat="1" ht="37.5" customHeight="1" x14ac:dyDescent="0.25">
      <c r="A34" s="45" t="s">
        <v>5</v>
      </c>
      <c r="B34" s="677" t="s">
        <v>6</v>
      </c>
      <c r="C34" s="677"/>
      <c r="D34" s="677"/>
      <c r="E34" s="677"/>
      <c r="F34" s="677"/>
      <c r="G34" s="677"/>
      <c r="H34" s="677"/>
      <c r="I34" s="678"/>
    </row>
    <row r="35" spans="1:16" x14ac:dyDescent="0.25">
      <c r="A35" s="696" t="s">
        <v>7</v>
      </c>
      <c r="B35" s="514" t="s">
        <v>9</v>
      </c>
      <c r="C35" s="514"/>
      <c r="D35" s="514"/>
      <c r="E35" s="514"/>
      <c r="F35" s="514"/>
      <c r="G35" s="514"/>
      <c r="H35" s="514"/>
      <c r="I35" s="515"/>
    </row>
    <row r="36" spans="1:16" x14ac:dyDescent="0.25">
      <c r="A36" s="696"/>
      <c r="B36" s="514" t="s">
        <v>10</v>
      </c>
      <c r="C36" s="514"/>
      <c r="D36" s="514"/>
      <c r="E36" s="514"/>
      <c r="F36" s="514"/>
      <c r="G36" s="514"/>
      <c r="H36" s="514"/>
      <c r="I36" s="515"/>
    </row>
    <row r="37" spans="1:16" s="1" customFormat="1" ht="20.25" customHeight="1" x14ac:dyDescent="0.25">
      <c r="A37" s="696"/>
      <c r="B37" s="697"/>
      <c r="C37" s="697"/>
      <c r="D37" s="269" t="s">
        <v>8</v>
      </c>
      <c r="E37" s="269" t="s">
        <v>11</v>
      </c>
      <c r="F37" s="269" t="s">
        <v>8</v>
      </c>
      <c r="G37" s="269" t="s">
        <v>11</v>
      </c>
      <c r="H37" s="269" t="s">
        <v>8</v>
      </c>
      <c r="I37" s="46" t="s">
        <v>11</v>
      </c>
      <c r="J37" s="43"/>
      <c r="K37" s="43"/>
      <c r="L37" s="43"/>
      <c r="M37" s="43"/>
      <c r="N37" s="43"/>
      <c r="O37" s="43"/>
      <c r="P37" s="43"/>
    </row>
    <row r="38" spans="1:16" s="1" customFormat="1" ht="20.25" customHeight="1" x14ac:dyDescent="0.25">
      <c r="A38" s="82" t="s">
        <v>573</v>
      </c>
      <c r="B38" s="697"/>
      <c r="C38" s="697"/>
      <c r="D38" s="62">
        <v>81</v>
      </c>
      <c r="E38" s="62">
        <v>73</v>
      </c>
      <c r="F38" s="62">
        <v>97</v>
      </c>
      <c r="G38" s="62">
        <v>87</v>
      </c>
      <c r="H38" s="62">
        <v>105</v>
      </c>
      <c r="I38" s="48">
        <v>95</v>
      </c>
      <c r="J38" s="80" t="s">
        <v>773</v>
      </c>
      <c r="K38" s="80" t="s">
        <v>774</v>
      </c>
      <c r="L38" s="80" t="s">
        <v>775</v>
      </c>
      <c r="M38" s="43"/>
      <c r="N38" s="43"/>
      <c r="O38" s="43"/>
      <c r="P38" s="43"/>
    </row>
    <row r="39" spans="1:16" s="1" customFormat="1" ht="21.75" customHeight="1" x14ac:dyDescent="0.25">
      <c r="A39" s="47" t="s">
        <v>123</v>
      </c>
      <c r="B39" s="697"/>
      <c r="C39" s="697"/>
      <c r="D39" s="60">
        <v>136</v>
      </c>
      <c r="E39" s="269">
        <v>102</v>
      </c>
      <c r="F39" s="62">
        <v>154</v>
      </c>
      <c r="G39" s="60">
        <v>116</v>
      </c>
      <c r="H39" s="62">
        <v>164</v>
      </c>
      <c r="I39" s="183">
        <v>123</v>
      </c>
      <c r="J39" s="374">
        <f>(D39+D40+D41)/3</f>
        <v>146.33333333333334</v>
      </c>
      <c r="K39" s="374">
        <f>(F39+F40+F41)/3</f>
        <v>165.66666666666666</v>
      </c>
      <c r="L39" s="374">
        <f>(H39+H40+H41)/3</f>
        <v>176.33333333333334</v>
      </c>
      <c r="M39" s="43"/>
      <c r="N39" s="43"/>
      <c r="O39" s="43"/>
      <c r="P39" s="43"/>
    </row>
    <row r="40" spans="1:16" s="1" customFormat="1" ht="20.25" customHeight="1" x14ac:dyDescent="0.25">
      <c r="A40" s="47" t="s">
        <v>124</v>
      </c>
      <c r="B40" s="697"/>
      <c r="C40" s="697"/>
      <c r="D40" s="60">
        <v>146</v>
      </c>
      <c r="E40" s="269">
        <v>102</v>
      </c>
      <c r="F40" s="62">
        <v>165</v>
      </c>
      <c r="G40" s="60">
        <v>116</v>
      </c>
      <c r="H40" s="62">
        <v>176</v>
      </c>
      <c r="I40" s="48">
        <v>123</v>
      </c>
      <c r="J40" s="43"/>
      <c r="K40" s="43"/>
      <c r="L40" s="43"/>
      <c r="M40" s="43"/>
      <c r="N40" s="43"/>
      <c r="O40" s="43"/>
      <c r="P40" s="43"/>
    </row>
    <row r="41" spans="1:16" s="1" customFormat="1" ht="20.25" customHeight="1" x14ac:dyDescent="0.25">
      <c r="A41" s="47" t="s">
        <v>125</v>
      </c>
      <c r="B41" s="697"/>
      <c r="C41" s="697"/>
      <c r="D41" s="60">
        <v>157</v>
      </c>
      <c r="E41" s="269">
        <v>102</v>
      </c>
      <c r="F41" s="62">
        <v>178</v>
      </c>
      <c r="G41" s="60">
        <v>116</v>
      </c>
      <c r="H41" s="62">
        <v>189</v>
      </c>
      <c r="I41" s="48">
        <v>123</v>
      </c>
      <c r="J41" s="43"/>
      <c r="K41" s="43"/>
      <c r="L41" s="43"/>
      <c r="M41" s="43"/>
      <c r="N41" s="43"/>
      <c r="O41" s="43"/>
      <c r="P41" s="43"/>
    </row>
    <row r="42" spans="1:16" s="1" customFormat="1" ht="20.25" customHeight="1" x14ac:dyDescent="0.25">
      <c r="A42" s="47" t="s">
        <v>469</v>
      </c>
      <c r="B42" s="697"/>
      <c r="C42" s="697"/>
      <c r="D42" s="269">
        <v>170</v>
      </c>
      <c r="E42" s="269">
        <v>102</v>
      </c>
      <c r="F42" s="62">
        <v>193</v>
      </c>
      <c r="G42" s="60">
        <v>116</v>
      </c>
      <c r="H42" s="62">
        <v>205</v>
      </c>
      <c r="I42" s="48">
        <v>123</v>
      </c>
      <c r="J42" s="43"/>
      <c r="K42" s="43"/>
      <c r="L42" s="43"/>
      <c r="M42" s="43"/>
      <c r="N42" s="43"/>
      <c r="O42" s="43"/>
      <c r="P42" s="43"/>
    </row>
    <row r="43" spans="1:16" s="1" customFormat="1" ht="20.25" customHeight="1" x14ac:dyDescent="0.25">
      <c r="A43" s="82" t="s">
        <v>143</v>
      </c>
      <c r="B43" s="697"/>
      <c r="C43" s="697"/>
      <c r="D43" s="269">
        <v>10.6</v>
      </c>
      <c r="E43" s="62">
        <v>8.8000000000000007</v>
      </c>
      <c r="F43" s="62">
        <v>12</v>
      </c>
      <c r="G43" s="181">
        <v>10</v>
      </c>
      <c r="H43" s="62">
        <v>12.7</v>
      </c>
      <c r="I43" s="48">
        <v>10.6</v>
      </c>
      <c r="J43" s="43"/>
      <c r="K43" s="43"/>
      <c r="L43" s="43"/>
      <c r="M43" s="43"/>
      <c r="N43" s="43"/>
      <c r="O43" s="43"/>
      <c r="P43" s="43"/>
    </row>
    <row r="44" spans="1:16" s="1" customFormat="1" ht="20.25" customHeight="1" x14ac:dyDescent="0.25">
      <c r="A44" s="82" t="s">
        <v>129</v>
      </c>
      <c r="B44" s="697"/>
      <c r="C44" s="697"/>
      <c r="D44" s="60">
        <v>3</v>
      </c>
      <c r="E44" s="62">
        <v>3</v>
      </c>
      <c r="F44" s="62">
        <v>3.4</v>
      </c>
      <c r="G44" s="60">
        <v>3.4</v>
      </c>
      <c r="H44" s="62">
        <v>3.6</v>
      </c>
      <c r="I44" s="48">
        <v>3.6</v>
      </c>
      <c r="J44" s="43"/>
      <c r="K44" s="43"/>
      <c r="L44" s="43"/>
      <c r="M44" s="43"/>
      <c r="N44" s="43"/>
      <c r="O44" s="43"/>
      <c r="P44" s="43"/>
    </row>
    <row r="45" spans="1:16" s="1" customFormat="1" ht="20.25" customHeight="1" x14ac:dyDescent="0.25">
      <c r="A45" s="194" t="s">
        <v>574</v>
      </c>
      <c r="B45" s="697"/>
      <c r="C45" s="697"/>
      <c r="D45" s="263">
        <v>0</v>
      </c>
      <c r="E45" s="63">
        <v>50</v>
      </c>
      <c r="F45" s="263">
        <v>0</v>
      </c>
      <c r="G45" s="63">
        <v>60</v>
      </c>
      <c r="H45" s="371">
        <v>0</v>
      </c>
      <c r="I45" s="64">
        <v>65</v>
      </c>
      <c r="J45" s="43"/>
      <c r="K45" s="43"/>
      <c r="L45" s="43"/>
      <c r="M45" s="43"/>
      <c r="N45" s="43"/>
      <c r="O45" s="43"/>
      <c r="P45" s="43"/>
    </row>
    <row r="46" spans="1:16" s="1" customFormat="1" ht="20.25" customHeight="1" x14ac:dyDescent="0.25">
      <c r="A46" s="194" t="s">
        <v>575</v>
      </c>
      <c r="B46" s="697"/>
      <c r="C46" s="697"/>
      <c r="D46" s="263">
        <v>0</v>
      </c>
      <c r="E46" s="63">
        <v>100</v>
      </c>
      <c r="F46" s="263">
        <v>0</v>
      </c>
      <c r="G46" s="63">
        <v>110</v>
      </c>
      <c r="H46" s="371">
        <v>0</v>
      </c>
      <c r="I46" s="64">
        <v>115</v>
      </c>
      <c r="J46" s="43"/>
      <c r="K46" s="43"/>
      <c r="L46" s="43"/>
      <c r="M46" s="43"/>
      <c r="N46" s="43"/>
      <c r="O46" s="43"/>
      <c r="P46" s="43"/>
    </row>
    <row r="47" spans="1:16" s="2" customFormat="1" x14ac:dyDescent="0.25">
      <c r="A47" s="301" t="s">
        <v>16</v>
      </c>
      <c r="B47" s="697"/>
      <c r="C47" s="697"/>
      <c r="D47" s="375">
        <v>0</v>
      </c>
      <c r="E47" s="376">
        <v>150</v>
      </c>
      <c r="F47" s="375">
        <v>0</v>
      </c>
      <c r="G47" s="377">
        <v>170</v>
      </c>
      <c r="H47" s="375">
        <v>0</v>
      </c>
      <c r="I47" s="348">
        <v>180</v>
      </c>
      <c r="J47" s="20"/>
      <c r="K47" s="20"/>
      <c r="L47" s="20"/>
      <c r="M47" s="20"/>
      <c r="N47" s="20"/>
      <c r="O47" s="20"/>
      <c r="P47" s="20"/>
    </row>
    <row r="48" spans="1:16" s="81" customFormat="1" ht="15.75" customHeight="1" thickBot="1" x14ac:dyDescent="0.3">
      <c r="A48" s="754"/>
      <c r="B48" s="755"/>
      <c r="C48" s="755"/>
      <c r="D48" s="755"/>
      <c r="E48" s="755"/>
      <c r="F48" s="755"/>
      <c r="G48" s="755"/>
      <c r="H48" s="755"/>
      <c r="I48" s="756"/>
      <c r="J48" s="107"/>
      <c r="K48" s="107"/>
      <c r="L48" s="107"/>
      <c r="M48" s="107"/>
      <c r="N48" s="107"/>
      <c r="O48" s="107"/>
      <c r="P48" s="107"/>
    </row>
    <row r="49" spans="1:16" s="2" customFormat="1" ht="15.75" thickBot="1" x14ac:dyDescent="0.3">
      <c r="A49" s="753" t="s">
        <v>20</v>
      </c>
      <c r="B49" s="493"/>
      <c r="C49" s="493"/>
      <c r="D49" s="493"/>
      <c r="E49" s="493"/>
      <c r="F49" s="493"/>
      <c r="G49" s="493"/>
      <c r="H49" s="493"/>
      <c r="I49" s="494"/>
      <c r="J49" s="20"/>
      <c r="K49" s="20"/>
      <c r="L49" s="20"/>
      <c r="M49" s="20"/>
      <c r="N49" s="20"/>
      <c r="O49" s="20"/>
      <c r="P49" s="20"/>
    </row>
    <row r="50" spans="1:16" s="2" customFormat="1" x14ac:dyDescent="0.25">
      <c r="A50" s="368" t="s">
        <v>27</v>
      </c>
      <c r="B50" s="740"/>
      <c r="C50" s="740"/>
      <c r="D50" s="740" t="s">
        <v>100</v>
      </c>
      <c r="E50" s="740"/>
      <c r="F50" s="740" t="s">
        <v>467</v>
      </c>
      <c r="G50" s="740"/>
      <c r="H50" s="741">
        <v>180</v>
      </c>
      <c r="I50" s="742"/>
      <c r="J50" s="20"/>
      <c r="K50" s="20"/>
      <c r="L50" s="20"/>
      <c r="M50" s="20"/>
      <c r="N50" s="20"/>
      <c r="O50" s="20"/>
      <c r="P50" s="20"/>
    </row>
    <row r="51" spans="1:16" s="2" customFormat="1" x14ac:dyDescent="0.25">
      <c r="A51" s="500" t="s">
        <v>25</v>
      </c>
      <c r="B51" s="501"/>
      <c r="C51" s="501"/>
      <c r="D51" s="501"/>
      <c r="E51" s="501"/>
      <c r="F51" s="501"/>
      <c r="G51" s="501"/>
      <c r="H51" s="501"/>
      <c r="I51" s="502"/>
      <c r="J51" s="20"/>
      <c r="K51" s="20"/>
      <c r="L51" s="20"/>
      <c r="M51" s="20"/>
      <c r="N51" s="20"/>
      <c r="O51" s="20"/>
      <c r="P51" s="20"/>
    </row>
    <row r="52" spans="1:16" s="20" customFormat="1" x14ac:dyDescent="0.25">
      <c r="A52" s="18" t="s">
        <v>21</v>
      </c>
      <c r="B52" s="498"/>
      <c r="C52" s="498"/>
      <c r="D52" s="581">
        <f>[3]TDSheet!$E$436</f>
        <v>9.8000000000000007</v>
      </c>
      <c r="E52" s="581"/>
      <c r="F52" s="581">
        <f>[3]TDSheet!$E$69</f>
        <v>11.7</v>
      </c>
      <c r="G52" s="581"/>
      <c r="H52" s="514">
        <f>[4]TDSheet!$E$69</f>
        <v>12.4</v>
      </c>
      <c r="I52" s="515"/>
    </row>
    <row r="53" spans="1:16" s="20" customFormat="1" x14ac:dyDescent="0.25">
      <c r="A53" s="18" t="s">
        <v>22</v>
      </c>
      <c r="B53" s="498"/>
      <c r="C53" s="498"/>
      <c r="D53" s="581">
        <f>[3]TDSheet!$F$436</f>
        <v>7.8</v>
      </c>
      <c r="E53" s="581"/>
      <c r="F53" s="581">
        <f>[3]TDSheet!$F$69</f>
        <v>9.3000000000000007</v>
      </c>
      <c r="G53" s="581"/>
      <c r="H53" s="730">
        <f>[4]TDSheet!$F$69</f>
        <v>9.9443999999999999</v>
      </c>
      <c r="I53" s="731"/>
    </row>
    <row r="54" spans="1:16" s="20" customFormat="1" x14ac:dyDescent="0.25">
      <c r="A54" s="18" t="s">
        <v>23</v>
      </c>
      <c r="B54" s="498"/>
      <c r="C54" s="498"/>
      <c r="D54" s="581">
        <f>[3]TDSheet!$G$436</f>
        <v>12.4</v>
      </c>
      <c r="E54" s="581"/>
      <c r="F54" s="581">
        <f>[3]TDSheet!$G$69</f>
        <v>14.9</v>
      </c>
      <c r="G54" s="581"/>
      <c r="H54" s="514">
        <f>[4]TDSheet!$G$69</f>
        <v>16.2</v>
      </c>
      <c r="I54" s="515"/>
    </row>
    <row r="55" spans="1:16" s="20" customFormat="1" x14ac:dyDescent="0.25">
      <c r="A55" s="18" t="s">
        <v>24</v>
      </c>
      <c r="B55" s="498"/>
      <c r="C55" s="498"/>
      <c r="D55" s="581">
        <f>[3]TDSheet!$H$436</f>
        <v>250.5</v>
      </c>
      <c r="E55" s="581"/>
      <c r="F55" s="581">
        <f>[3]TDSheet!$H$69</f>
        <v>300.60000000000002</v>
      </c>
      <c r="G55" s="581"/>
      <c r="H55" s="730">
        <f>[4]TDSheet!$H$69</f>
        <v>320.2</v>
      </c>
      <c r="I55" s="731"/>
    </row>
    <row r="56" spans="1:16" s="20" customFormat="1" ht="15.75" thickBot="1" x14ac:dyDescent="0.3">
      <c r="A56" s="21" t="s">
        <v>26</v>
      </c>
      <c r="B56" s="481"/>
      <c r="C56" s="481"/>
      <c r="D56" s="585">
        <f>[3]TDSheet!$I$436</f>
        <v>3.5</v>
      </c>
      <c r="E56" s="585"/>
      <c r="F56" s="585">
        <f>[3]TDSheet!$I$69</f>
        <v>3.9</v>
      </c>
      <c r="G56" s="585"/>
      <c r="H56" s="757">
        <f>[4]TDSheet!$I$69</f>
        <v>4.0999999999999996</v>
      </c>
      <c r="I56" s="744"/>
    </row>
    <row r="57" spans="1:16" s="99" customFormat="1" ht="15.75" thickBot="1" x14ac:dyDescent="0.3">
      <c r="A57" s="16"/>
      <c r="B57" s="88"/>
      <c r="C57" s="88"/>
      <c r="D57" s="89"/>
      <c r="E57" s="89"/>
      <c r="F57" s="88"/>
      <c r="G57" s="88"/>
      <c r="H57" s="164"/>
      <c r="I57" s="373"/>
      <c r="J57" s="164"/>
      <c r="K57" s="164"/>
      <c r="L57" s="164"/>
      <c r="M57" s="164"/>
      <c r="N57" s="164"/>
      <c r="O57" s="164"/>
      <c r="P57" s="164"/>
    </row>
    <row r="58" spans="1:16" s="2" customFormat="1" ht="32.25" customHeight="1" x14ac:dyDescent="0.25">
      <c r="A58" s="718" t="s">
        <v>28</v>
      </c>
      <c r="B58" s="758" t="s">
        <v>576</v>
      </c>
      <c r="C58" s="485"/>
      <c r="D58" s="485"/>
      <c r="E58" s="485"/>
      <c r="F58" s="485"/>
      <c r="G58" s="485"/>
      <c r="H58" s="485"/>
      <c r="I58" s="486"/>
      <c r="J58" s="20"/>
      <c r="K58" s="20"/>
      <c r="L58" s="20"/>
      <c r="M58" s="20"/>
      <c r="N58" s="20"/>
      <c r="O58" s="20"/>
      <c r="P58" s="20"/>
    </row>
    <row r="59" spans="1:16" s="2" customFormat="1" ht="54" customHeight="1" thickBot="1" x14ac:dyDescent="0.3">
      <c r="A59" s="719"/>
      <c r="B59" s="759"/>
      <c r="C59" s="489"/>
      <c r="D59" s="489"/>
      <c r="E59" s="489"/>
      <c r="F59" s="489"/>
      <c r="G59" s="489"/>
      <c r="H59" s="489"/>
      <c r="I59" s="490"/>
      <c r="J59" s="20"/>
      <c r="K59" s="20"/>
      <c r="L59" s="20"/>
      <c r="M59" s="20"/>
      <c r="N59" s="20"/>
      <c r="O59" s="20"/>
      <c r="P59" s="20"/>
    </row>
    <row r="60" spans="1:16" ht="15.75" thickBot="1" x14ac:dyDescent="0.3"/>
    <row r="61" spans="1:16" s="40" customFormat="1" ht="25.5" customHeight="1" x14ac:dyDescent="0.25">
      <c r="A61" s="79" t="s">
        <v>0</v>
      </c>
      <c r="B61" s="671" t="s">
        <v>965</v>
      </c>
      <c r="C61" s="671"/>
      <c r="D61" s="671"/>
      <c r="E61" s="671"/>
      <c r="F61" s="671"/>
      <c r="G61" s="672"/>
    </row>
    <row r="62" spans="1:16" s="1" customFormat="1" ht="24.75" customHeight="1" x14ac:dyDescent="0.25">
      <c r="A62" s="41" t="s">
        <v>2</v>
      </c>
      <c r="B62" s="677" t="s">
        <v>780</v>
      </c>
      <c r="C62" s="677"/>
      <c r="D62" s="677"/>
      <c r="E62" s="677"/>
      <c r="F62" s="677"/>
      <c r="G62" s="678"/>
      <c r="H62" s="43"/>
      <c r="I62" s="43"/>
      <c r="J62" s="43"/>
      <c r="K62" s="43"/>
      <c r="L62" s="43"/>
      <c r="M62" s="43"/>
      <c r="N62" s="43"/>
      <c r="O62" s="43"/>
      <c r="P62" s="43"/>
    </row>
    <row r="63" spans="1:16" s="1" customFormat="1" ht="18.75" customHeight="1" x14ac:dyDescent="0.25">
      <c r="A63" s="41" t="s">
        <v>4</v>
      </c>
      <c r="B63" s="507" t="s">
        <v>578</v>
      </c>
      <c r="C63" s="507"/>
      <c r="D63" s="507"/>
      <c r="E63" s="507"/>
      <c r="F63" s="507"/>
      <c r="G63" s="508"/>
      <c r="H63" s="43"/>
      <c r="I63" s="43"/>
      <c r="J63" s="43"/>
      <c r="K63" s="43"/>
      <c r="L63" s="43"/>
      <c r="M63" s="43"/>
      <c r="N63" s="43"/>
      <c r="O63" s="43"/>
      <c r="P63" s="43"/>
    </row>
    <row r="64" spans="1:16" s="43" customFormat="1" ht="45.75" customHeight="1" x14ac:dyDescent="0.25">
      <c r="A64" s="45" t="s">
        <v>5</v>
      </c>
      <c r="B64" s="677" t="s">
        <v>6</v>
      </c>
      <c r="C64" s="677"/>
      <c r="D64" s="677"/>
      <c r="E64" s="677"/>
      <c r="F64" s="677"/>
      <c r="G64" s="678"/>
    </row>
    <row r="65" spans="1:16" x14ac:dyDescent="0.25">
      <c r="A65" s="696" t="s">
        <v>7</v>
      </c>
      <c r="B65" s="514" t="s">
        <v>9</v>
      </c>
      <c r="C65" s="514"/>
      <c r="D65" s="514"/>
      <c r="E65" s="514"/>
      <c r="F65" s="514"/>
      <c r="G65" s="515"/>
    </row>
    <row r="66" spans="1:16" x14ac:dyDescent="0.25">
      <c r="A66" s="696"/>
      <c r="B66" s="514" t="s">
        <v>10</v>
      </c>
      <c r="C66" s="514"/>
      <c r="D66" s="514"/>
      <c r="E66" s="514"/>
      <c r="F66" s="514"/>
      <c r="G66" s="515"/>
    </row>
    <row r="67" spans="1:16" s="1" customFormat="1" ht="20.25" customHeight="1" x14ac:dyDescent="0.25">
      <c r="A67" s="696"/>
      <c r="B67" s="697"/>
      <c r="C67" s="697"/>
      <c r="D67" s="269" t="s">
        <v>8</v>
      </c>
      <c r="E67" s="269" t="s">
        <v>11</v>
      </c>
      <c r="F67" s="269" t="s">
        <v>8</v>
      </c>
      <c r="G67" s="46" t="s">
        <v>11</v>
      </c>
      <c r="H67" s="43"/>
      <c r="I67" s="43"/>
      <c r="J67" s="43"/>
      <c r="K67" s="43"/>
      <c r="L67" s="43"/>
      <c r="M67" s="43"/>
      <c r="N67" s="43"/>
      <c r="O67" s="43"/>
      <c r="P67" s="43"/>
    </row>
    <row r="68" spans="1:16" s="1" customFormat="1" ht="20.25" customHeight="1" x14ac:dyDescent="0.25">
      <c r="A68" s="47" t="s">
        <v>417</v>
      </c>
      <c r="B68" s="697"/>
      <c r="C68" s="697"/>
      <c r="D68" s="62">
        <v>90</v>
      </c>
      <c r="E68" s="62">
        <v>80</v>
      </c>
      <c r="F68" s="62">
        <v>97</v>
      </c>
      <c r="G68" s="46">
        <v>87</v>
      </c>
      <c r="H68" s="43"/>
      <c r="I68" s="43"/>
      <c r="J68" s="43"/>
      <c r="K68" s="43"/>
      <c r="L68" s="43"/>
      <c r="M68" s="43"/>
      <c r="N68" s="43"/>
      <c r="O68" s="43"/>
      <c r="P68" s="43"/>
    </row>
    <row r="69" spans="1:16" s="1" customFormat="1" ht="21.75" customHeight="1" x14ac:dyDescent="0.25">
      <c r="A69" s="205" t="s">
        <v>579</v>
      </c>
      <c r="B69" s="697"/>
      <c r="C69" s="697"/>
      <c r="D69" s="132">
        <v>0</v>
      </c>
      <c r="E69" s="63">
        <v>55</v>
      </c>
      <c r="F69" s="131">
        <v>0</v>
      </c>
      <c r="G69" s="64">
        <v>60</v>
      </c>
      <c r="H69" s="43"/>
      <c r="I69" s="43"/>
      <c r="J69" s="43"/>
      <c r="K69" s="43"/>
      <c r="L69" s="43"/>
      <c r="M69" s="43"/>
      <c r="N69" s="43"/>
      <c r="O69" s="43"/>
      <c r="P69" s="43"/>
    </row>
    <row r="70" spans="1:16" s="1" customFormat="1" ht="20.25" customHeight="1" x14ac:dyDescent="0.25">
      <c r="A70" s="58" t="s">
        <v>553</v>
      </c>
      <c r="B70" s="697"/>
      <c r="C70" s="697"/>
      <c r="D70" s="356">
        <v>0</v>
      </c>
      <c r="E70" s="63">
        <v>45</v>
      </c>
      <c r="F70" s="60">
        <v>0</v>
      </c>
      <c r="G70" s="215">
        <v>50</v>
      </c>
      <c r="H70" s="43"/>
      <c r="I70" s="43"/>
      <c r="J70" s="43"/>
      <c r="K70" s="43"/>
      <c r="L70" s="43"/>
      <c r="M70" s="43"/>
      <c r="N70" s="43"/>
      <c r="O70" s="43"/>
      <c r="P70" s="43"/>
    </row>
    <row r="71" spans="1:16" s="1" customFormat="1" ht="20.25" customHeight="1" x14ac:dyDescent="0.25">
      <c r="A71" s="259" t="s">
        <v>130</v>
      </c>
      <c r="B71" s="697"/>
      <c r="C71" s="697"/>
      <c r="D71" s="60">
        <v>3.4</v>
      </c>
      <c r="E71" s="269">
        <v>3.4</v>
      </c>
      <c r="F71" s="60">
        <v>4</v>
      </c>
      <c r="G71" s="102">
        <v>4</v>
      </c>
      <c r="H71" s="43"/>
      <c r="I71" s="43"/>
      <c r="J71" s="43"/>
      <c r="K71" s="43"/>
      <c r="L71" s="43"/>
      <c r="M71" s="43"/>
      <c r="N71" s="43"/>
      <c r="O71" s="43"/>
      <c r="P71" s="43"/>
    </row>
    <row r="72" spans="1:16" s="1" customFormat="1" ht="20.25" customHeight="1" x14ac:dyDescent="0.25">
      <c r="A72" s="259" t="s">
        <v>146</v>
      </c>
      <c r="B72" s="697"/>
      <c r="C72" s="697"/>
      <c r="D72" s="269">
        <v>37.5</v>
      </c>
      <c r="E72" s="62">
        <v>37.5</v>
      </c>
      <c r="F72" s="62">
        <v>41.3</v>
      </c>
      <c r="G72" s="48">
        <v>41.3</v>
      </c>
      <c r="H72" s="43"/>
      <c r="I72" s="43"/>
      <c r="J72" s="43"/>
      <c r="K72" s="43"/>
      <c r="L72" s="43"/>
      <c r="M72" s="43"/>
      <c r="N72" s="43"/>
      <c r="O72" s="43"/>
      <c r="P72" s="43"/>
    </row>
    <row r="73" spans="1:16" s="1" customFormat="1" ht="20.25" customHeight="1" x14ac:dyDescent="0.25">
      <c r="A73" s="145" t="s">
        <v>198</v>
      </c>
      <c r="B73" s="697"/>
      <c r="C73" s="697"/>
      <c r="D73" s="263">
        <v>0</v>
      </c>
      <c r="E73" s="63">
        <v>38</v>
      </c>
      <c r="F73" s="263">
        <v>0</v>
      </c>
      <c r="G73" s="64">
        <v>42</v>
      </c>
      <c r="H73" s="43"/>
      <c r="I73" s="43"/>
      <c r="J73" s="43"/>
      <c r="K73" s="43"/>
      <c r="L73" s="43"/>
      <c r="M73" s="43"/>
      <c r="N73" s="43"/>
      <c r="O73" s="43"/>
      <c r="P73" s="43"/>
    </row>
    <row r="74" spans="1:16" s="1" customFormat="1" ht="20.25" customHeight="1" x14ac:dyDescent="0.25">
      <c r="A74" s="268" t="s">
        <v>148</v>
      </c>
      <c r="B74" s="697"/>
      <c r="C74" s="697"/>
      <c r="D74" s="263">
        <v>0.4</v>
      </c>
      <c r="E74" s="62">
        <v>0.4</v>
      </c>
      <c r="F74" s="263">
        <v>0.44</v>
      </c>
      <c r="G74" s="173">
        <v>0.44</v>
      </c>
      <c r="H74" s="43"/>
      <c r="I74" s="43"/>
      <c r="J74" s="43"/>
      <c r="K74" s="43"/>
      <c r="L74" s="43"/>
      <c r="M74" s="43"/>
      <c r="N74" s="43"/>
      <c r="O74" s="43"/>
      <c r="P74" s="43"/>
    </row>
    <row r="75" spans="1:16" s="1" customFormat="1" ht="20.25" customHeight="1" x14ac:dyDescent="0.25">
      <c r="A75" s="259" t="s">
        <v>145</v>
      </c>
      <c r="B75" s="697"/>
      <c r="C75" s="697"/>
      <c r="D75" s="60">
        <v>10</v>
      </c>
      <c r="E75" s="181">
        <v>10</v>
      </c>
      <c r="F75" s="263">
        <v>11</v>
      </c>
      <c r="G75" s="48">
        <v>11</v>
      </c>
      <c r="H75" s="43"/>
      <c r="I75" s="43"/>
      <c r="J75" s="43"/>
      <c r="K75" s="43"/>
      <c r="L75" s="43"/>
      <c r="M75" s="43"/>
      <c r="N75" s="43"/>
      <c r="O75" s="43"/>
      <c r="P75" s="43"/>
    </row>
    <row r="76" spans="1:16" s="2" customFormat="1" ht="15.75" thickBot="1" x14ac:dyDescent="0.3">
      <c r="A76" s="50" t="s">
        <v>16</v>
      </c>
      <c r="B76" s="698"/>
      <c r="C76" s="698"/>
      <c r="D76" s="260"/>
      <c r="E76" s="106">
        <v>100</v>
      </c>
      <c r="F76" s="260"/>
      <c r="G76" s="53">
        <v>110</v>
      </c>
      <c r="H76" s="20"/>
      <c r="I76" s="20"/>
      <c r="J76" s="20"/>
      <c r="K76" s="20"/>
      <c r="L76" s="20"/>
      <c r="M76" s="20"/>
      <c r="N76" s="20"/>
      <c r="O76" s="20"/>
      <c r="P76" s="20"/>
    </row>
    <row r="77" spans="1:16" s="81" customFormat="1" ht="15.75" customHeight="1" thickBot="1" x14ac:dyDescent="0.3">
      <c r="A77" s="701"/>
      <c r="B77" s="702"/>
      <c r="C77" s="702"/>
      <c r="D77" s="702"/>
      <c r="E77" s="702"/>
      <c r="F77" s="702"/>
      <c r="G77" s="703"/>
      <c r="H77" s="107"/>
      <c r="I77" s="107"/>
      <c r="J77" s="107"/>
      <c r="K77" s="107"/>
      <c r="L77" s="107"/>
      <c r="M77" s="107"/>
      <c r="N77" s="107"/>
      <c r="O77" s="107"/>
      <c r="P77" s="107"/>
    </row>
    <row r="78" spans="1:16" s="2" customFormat="1" x14ac:dyDescent="0.25">
      <c r="A78" s="519" t="s">
        <v>20</v>
      </c>
      <c r="B78" s="520"/>
      <c r="C78" s="520"/>
      <c r="D78" s="520"/>
      <c r="E78" s="520"/>
      <c r="F78" s="520"/>
      <c r="G78" s="521"/>
      <c r="H78" s="20"/>
      <c r="I78" s="20"/>
      <c r="J78" s="20"/>
      <c r="K78" s="20"/>
      <c r="L78" s="20"/>
      <c r="M78" s="20"/>
      <c r="N78" s="20"/>
      <c r="O78" s="20"/>
      <c r="P78" s="20"/>
    </row>
    <row r="79" spans="1:16" s="2" customFormat="1" x14ac:dyDescent="0.25">
      <c r="A79" s="87" t="s">
        <v>27</v>
      </c>
      <c r="B79" s="517"/>
      <c r="C79" s="517"/>
      <c r="D79" s="517" t="s">
        <v>99</v>
      </c>
      <c r="E79" s="517"/>
      <c r="F79" s="517" t="s">
        <v>121</v>
      </c>
      <c r="G79" s="518"/>
      <c r="H79" s="20"/>
      <c r="I79" s="20"/>
      <c r="J79" s="20"/>
      <c r="K79" s="20"/>
      <c r="L79" s="20"/>
      <c r="M79" s="20"/>
      <c r="N79" s="20"/>
      <c r="O79" s="20"/>
      <c r="P79" s="20"/>
    </row>
    <row r="80" spans="1:16" s="2" customFormat="1" x14ac:dyDescent="0.25">
      <c r="A80" s="500" t="s">
        <v>25</v>
      </c>
      <c r="B80" s="501"/>
      <c r="C80" s="501"/>
      <c r="D80" s="501"/>
      <c r="E80" s="501"/>
      <c r="F80" s="501"/>
      <c r="G80" s="502"/>
      <c r="H80" s="20"/>
      <c r="I80" s="20"/>
      <c r="J80" s="20"/>
      <c r="K80" s="20"/>
      <c r="L80" s="20"/>
      <c r="M80" s="20"/>
      <c r="N80" s="20"/>
      <c r="O80" s="20"/>
      <c r="P80" s="20"/>
    </row>
    <row r="81" spans="1:16" s="20" customFormat="1" x14ac:dyDescent="0.25">
      <c r="A81" s="18" t="s">
        <v>21</v>
      </c>
      <c r="B81" s="575"/>
      <c r="C81" s="576"/>
      <c r="D81" s="704">
        <f>[1]TDSheet!$E$134</f>
        <v>11.2</v>
      </c>
      <c r="E81" s="704"/>
      <c r="F81" s="581">
        <f>[2]TDSheet!$E$587</f>
        <v>13.1</v>
      </c>
      <c r="G81" s="584"/>
    </row>
    <row r="82" spans="1:16" s="20" customFormat="1" x14ac:dyDescent="0.25">
      <c r="A82" s="18" t="s">
        <v>22</v>
      </c>
      <c r="B82" s="577"/>
      <c r="C82" s="578"/>
      <c r="D82" s="704">
        <f>[1]TDSheet!$F$134</f>
        <v>5.3</v>
      </c>
      <c r="E82" s="704"/>
      <c r="F82" s="581">
        <f>[2]TDSheet!$F$587</f>
        <v>6.2199</v>
      </c>
      <c r="G82" s="584"/>
    </row>
    <row r="83" spans="1:16" s="20" customFormat="1" x14ac:dyDescent="0.25">
      <c r="A83" s="18" t="s">
        <v>23</v>
      </c>
      <c r="B83" s="577"/>
      <c r="C83" s="578"/>
      <c r="D83" s="704">
        <f>[1]TDSheet!$G$134</f>
        <v>2.7</v>
      </c>
      <c r="E83" s="704"/>
      <c r="F83" s="581">
        <f>[2]TDSheet!$G$587</f>
        <v>3.24</v>
      </c>
      <c r="G83" s="584"/>
    </row>
    <row r="84" spans="1:16" s="20" customFormat="1" x14ac:dyDescent="0.25">
      <c r="A84" s="18" t="s">
        <v>24</v>
      </c>
      <c r="B84" s="577"/>
      <c r="C84" s="578"/>
      <c r="D84" s="704">
        <f>[1]TDSheet!$H$134</f>
        <v>105.4</v>
      </c>
      <c r="E84" s="704"/>
      <c r="F84" s="581">
        <f>[2]TDSheet!$H$587</f>
        <v>123.6</v>
      </c>
      <c r="G84" s="584"/>
    </row>
    <row r="85" spans="1:16" s="20" customFormat="1" ht="15.75" thickBot="1" x14ac:dyDescent="0.3">
      <c r="A85" s="21" t="s">
        <v>26</v>
      </c>
      <c r="B85" s="579"/>
      <c r="C85" s="580"/>
      <c r="D85" s="705">
        <f>[1]TDSheet!$I$134</f>
        <v>0.9</v>
      </c>
      <c r="E85" s="705"/>
      <c r="F85" s="585">
        <f>[2]TDSheet!$I$587</f>
        <v>1.1000000000000001</v>
      </c>
      <c r="G85" s="586"/>
    </row>
    <row r="86" spans="1:16" s="2" customFormat="1" ht="15.75" thickBot="1" x14ac:dyDescent="0.3">
      <c r="A86" s="16"/>
      <c r="B86" s="88"/>
      <c r="C86" s="88"/>
      <c r="D86" s="89"/>
      <c r="E86" s="89"/>
      <c r="F86" s="88"/>
      <c r="G86" s="90"/>
      <c r="H86" s="20"/>
      <c r="I86" s="20"/>
      <c r="J86" s="20"/>
      <c r="K86" s="20"/>
      <c r="L86" s="20"/>
      <c r="M86" s="20"/>
      <c r="N86" s="20"/>
      <c r="O86" s="20"/>
      <c r="P86" s="20"/>
    </row>
    <row r="87" spans="1:16" s="2" customFormat="1" ht="32.25" customHeight="1" x14ac:dyDescent="0.25">
      <c r="A87" s="718" t="s">
        <v>28</v>
      </c>
      <c r="B87" s="485" t="s">
        <v>580</v>
      </c>
      <c r="C87" s="485"/>
      <c r="D87" s="485"/>
      <c r="E87" s="485"/>
      <c r="F87" s="485"/>
      <c r="G87" s="486"/>
      <c r="H87" s="20"/>
      <c r="I87" s="20"/>
      <c r="J87" s="20"/>
      <c r="K87" s="20"/>
      <c r="L87" s="20"/>
      <c r="M87" s="20"/>
      <c r="N87" s="20"/>
      <c r="O87" s="20"/>
      <c r="P87" s="20"/>
    </row>
    <row r="88" spans="1:16" s="2" customFormat="1" ht="62.25" customHeight="1" thickBot="1" x14ac:dyDescent="0.3">
      <c r="A88" s="719"/>
      <c r="B88" s="489"/>
      <c r="C88" s="489"/>
      <c r="D88" s="489"/>
      <c r="E88" s="489"/>
      <c r="F88" s="489"/>
      <c r="G88" s="490"/>
      <c r="H88" s="20"/>
      <c r="I88" s="20"/>
      <c r="J88" s="20"/>
      <c r="K88" s="20"/>
      <c r="L88" s="20"/>
      <c r="M88" s="20"/>
      <c r="N88" s="20"/>
      <c r="O88" s="20"/>
      <c r="P88" s="20"/>
    </row>
    <row r="89" spans="1:16" ht="15.75" thickBot="1" x14ac:dyDescent="0.3"/>
    <row r="90" spans="1:16" s="40" customFormat="1" ht="25.5" customHeight="1" x14ac:dyDescent="0.25">
      <c r="A90" s="79" t="s">
        <v>0</v>
      </c>
      <c r="B90" s="671" t="s">
        <v>966</v>
      </c>
      <c r="C90" s="671"/>
      <c r="D90" s="671"/>
      <c r="E90" s="671"/>
      <c r="F90" s="671"/>
      <c r="G90" s="672"/>
    </row>
    <row r="91" spans="1:16" s="1" customFormat="1" ht="24.75" customHeight="1" x14ac:dyDescent="0.25">
      <c r="A91" s="41" t="s">
        <v>2</v>
      </c>
      <c r="B91" s="677" t="s">
        <v>586</v>
      </c>
      <c r="C91" s="677"/>
      <c r="D91" s="677"/>
      <c r="E91" s="677"/>
      <c r="F91" s="677"/>
      <c r="G91" s="678"/>
      <c r="H91" s="43"/>
      <c r="I91" s="43"/>
      <c r="J91" s="43"/>
      <c r="K91" s="43"/>
      <c r="L91" s="43"/>
      <c r="M91" s="43"/>
      <c r="N91" s="43"/>
      <c r="O91" s="43"/>
      <c r="P91" s="43"/>
    </row>
    <row r="92" spans="1:16" s="43" customFormat="1" ht="18.75" customHeight="1" x14ac:dyDescent="0.25">
      <c r="A92" s="41" t="s">
        <v>4</v>
      </c>
      <c r="B92" s="507" t="s">
        <v>753</v>
      </c>
      <c r="C92" s="507"/>
      <c r="D92" s="507"/>
      <c r="E92" s="507"/>
      <c r="F92" s="507"/>
      <c r="G92" s="508"/>
    </row>
    <row r="93" spans="1:16" s="43" customFormat="1" ht="45.75" customHeight="1" x14ac:dyDescent="0.25">
      <c r="A93" s="45" t="s">
        <v>5</v>
      </c>
      <c r="B93" s="706" t="s">
        <v>424</v>
      </c>
      <c r="C93" s="706"/>
      <c r="D93" s="706"/>
      <c r="E93" s="706"/>
      <c r="F93" s="706"/>
      <c r="G93" s="707"/>
    </row>
    <row r="94" spans="1:16" x14ac:dyDescent="0.25">
      <c r="A94" s="696" t="s">
        <v>7</v>
      </c>
      <c r="B94" s="514" t="s">
        <v>9</v>
      </c>
      <c r="C94" s="514"/>
      <c r="D94" s="514"/>
      <c r="E94" s="514"/>
      <c r="F94" s="514"/>
      <c r="G94" s="515"/>
      <c r="M94" s="43"/>
    </row>
    <row r="95" spans="1:16" x14ac:dyDescent="0.25">
      <c r="A95" s="696"/>
      <c r="B95" s="514" t="s">
        <v>10</v>
      </c>
      <c r="C95" s="514"/>
      <c r="D95" s="514"/>
      <c r="E95" s="514"/>
      <c r="F95" s="514"/>
      <c r="G95" s="515"/>
      <c r="M95" s="43"/>
    </row>
    <row r="96" spans="1:16" s="1" customFormat="1" ht="20.25" customHeight="1" x14ac:dyDescent="0.25">
      <c r="A96" s="696"/>
      <c r="B96" s="697"/>
      <c r="C96" s="697"/>
      <c r="D96" s="269" t="s">
        <v>8</v>
      </c>
      <c r="E96" s="269" t="s">
        <v>11</v>
      </c>
      <c r="F96" s="269" t="s">
        <v>8</v>
      </c>
      <c r="G96" s="46" t="s">
        <v>11</v>
      </c>
      <c r="H96" s="43"/>
      <c r="I96" s="43"/>
      <c r="J96" s="43"/>
      <c r="K96" s="43"/>
      <c r="L96" s="43"/>
      <c r="M96" s="43"/>
      <c r="N96" s="43"/>
      <c r="O96" s="43"/>
      <c r="P96" s="43"/>
    </row>
    <row r="97" spans="1:16" s="1" customFormat="1" ht="20.25" customHeight="1" x14ac:dyDescent="0.25">
      <c r="A97" s="47" t="s">
        <v>417</v>
      </c>
      <c r="B97" s="697"/>
      <c r="C97" s="697"/>
      <c r="D97" s="62">
        <v>47.4</v>
      </c>
      <c r="E97" s="62">
        <v>42</v>
      </c>
      <c r="F97" s="62">
        <v>57</v>
      </c>
      <c r="G97" s="46">
        <v>50.4</v>
      </c>
      <c r="H97" s="43"/>
      <c r="I97" s="43"/>
      <c r="J97" s="43"/>
      <c r="K97" s="43"/>
      <c r="L97" s="43"/>
      <c r="M97" s="43"/>
      <c r="N97" s="43"/>
      <c r="O97" s="43"/>
      <c r="P97" s="43"/>
    </row>
    <row r="98" spans="1:16" s="1" customFormat="1" ht="20.25" customHeight="1" x14ac:dyDescent="0.25">
      <c r="A98" s="127" t="s">
        <v>129</v>
      </c>
      <c r="B98" s="697"/>
      <c r="C98" s="697"/>
      <c r="D98" s="60">
        <v>3.5</v>
      </c>
      <c r="E98" s="62">
        <v>3.5</v>
      </c>
      <c r="F98" s="60">
        <v>4.2</v>
      </c>
      <c r="G98" s="102">
        <v>4.2</v>
      </c>
      <c r="H98" s="43"/>
      <c r="I98" s="43"/>
      <c r="J98" s="43"/>
      <c r="K98" s="43"/>
      <c r="L98" s="43"/>
      <c r="M98" s="43"/>
      <c r="N98" s="43"/>
      <c r="O98" s="43"/>
      <c r="P98" s="43"/>
    </row>
    <row r="99" spans="1:16" s="43" customFormat="1" ht="20.25" customHeight="1" x14ac:dyDescent="0.25">
      <c r="A99" s="47" t="s">
        <v>136</v>
      </c>
      <c r="B99" s="697"/>
      <c r="C99" s="697"/>
      <c r="D99" s="60">
        <v>9.5</v>
      </c>
      <c r="E99" s="269">
        <v>7.5</v>
      </c>
      <c r="F99" s="60">
        <v>11.5</v>
      </c>
      <c r="G99" s="102">
        <v>9</v>
      </c>
      <c r="H99" s="43">
        <f>(D99+D100)/2</f>
        <v>9.75</v>
      </c>
      <c r="I99" s="103">
        <f>(F99+F100)/2</f>
        <v>11.75</v>
      </c>
    </row>
    <row r="100" spans="1:16" s="43" customFormat="1" ht="20.25" customHeight="1" x14ac:dyDescent="0.25">
      <c r="A100" s="47" t="s">
        <v>135</v>
      </c>
      <c r="B100" s="697"/>
      <c r="C100" s="697"/>
      <c r="D100" s="269">
        <v>10</v>
      </c>
      <c r="E100" s="269">
        <v>7.5</v>
      </c>
      <c r="F100" s="62">
        <v>12</v>
      </c>
      <c r="G100" s="102">
        <v>9</v>
      </c>
    </row>
    <row r="101" spans="1:16" s="1" customFormat="1" ht="20.25" customHeight="1" x14ac:dyDescent="0.25">
      <c r="A101" s="127" t="s">
        <v>143</v>
      </c>
      <c r="B101" s="697"/>
      <c r="C101" s="697"/>
      <c r="D101" s="60">
        <v>7.2</v>
      </c>
      <c r="E101" s="62">
        <v>6</v>
      </c>
      <c r="F101" s="60">
        <v>8.6</v>
      </c>
      <c r="G101" s="48">
        <v>7.2</v>
      </c>
      <c r="H101" s="43"/>
      <c r="I101" s="43"/>
      <c r="J101" s="43"/>
      <c r="K101" s="43"/>
      <c r="L101" s="43"/>
      <c r="M101" s="43"/>
      <c r="N101" s="43"/>
      <c r="O101" s="43"/>
      <c r="P101" s="43"/>
    </row>
    <row r="102" spans="1:16" s="1" customFormat="1" ht="20.25" customHeight="1" x14ac:dyDescent="0.25">
      <c r="A102" s="128" t="s">
        <v>584</v>
      </c>
      <c r="B102" s="697"/>
      <c r="C102" s="697"/>
      <c r="D102" s="60">
        <v>41</v>
      </c>
      <c r="E102" s="62">
        <v>41</v>
      </c>
      <c r="F102" s="60">
        <v>49.2</v>
      </c>
      <c r="G102" s="129">
        <v>49.2</v>
      </c>
      <c r="H102" s="43"/>
      <c r="I102" s="43"/>
      <c r="J102" s="43"/>
      <c r="K102" s="43"/>
      <c r="L102" s="43"/>
      <c r="M102" s="43"/>
      <c r="N102" s="43"/>
      <c r="O102" s="43"/>
      <c r="P102" s="43"/>
    </row>
    <row r="103" spans="1:16" s="1" customFormat="1" ht="20.25" customHeight="1" x14ac:dyDescent="0.25">
      <c r="A103" s="127" t="s">
        <v>589</v>
      </c>
      <c r="B103" s="697"/>
      <c r="C103" s="697"/>
      <c r="D103" s="263">
        <v>0</v>
      </c>
      <c r="E103" s="62">
        <v>96</v>
      </c>
      <c r="F103" s="60">
        <v>0</v>
      </c>
      <c r="G103" s="129">
        <v>115</v>
      </c>
      <c r="H103" s="43"/>
      <c r="I103" s="43"/>
      <c r="J103" s="43"/>
      <c r="K103" s="43"/>
      <c r="L103" s="43"/>
      <c r="M103" s="43"/>
      <c r="N103" s="43"/>
      <c r="O103" s="43"/>
      <c r="P103" s="43"/>
    </row>
    <row r="104" spans="1:16" s="1" customFormat="1" ht="20.25" customHeight="1" x14ac:dyDescent="0.25">
      <c r="A104" s="130" t="s">
        <v>588</v>
      </c>
      <c r="B104" s="697"/>
      <c r="C104" s="697"/>
      <c r="D104" s="131">
        <v>0</v>
      </c>
      <c r="E104" s="63">
        <v>30</v>
      </c>
      <c r="F104" s="132">
        <v>0</v>
      </c>
      <c r="G104" s="133">
        <v>36</v>
      </c>
      <c r="H104" s="43"/>
      <c r="I104" s="43"/>
      <c r="J104" s="43"/>
      <c r="K104" s="43"/>
      <c r="L104" s="43"/>
      <c r="M104" s="43"/>
      <c r="N104" s="43"/>
      <c r="O104" s="43"/>
      <c r="P104" s="43"/>
    </row>
    <row r="105" spans="1:16" s="1" customFormat="1" ht="20.25" customHeight="1" x14ac:dyDescent="0.25">
      <c r="A105" s="130" t="s">
        <v>585</v>
      </c>
      <c r="B105" s="697"/>
      <c r="C105" s="697"/>
      <c r="D105" s="263">
        <v>0</v>
      </c>
      <c r="E105" s="63">
        <v>120</v>
      </c>
      <c r="F105" s="263">
        <v>0</v>
      </c>
      <c r="G105" s="64">
        <v>144</v>
      </c>
      <c r="H105" s="43"/>
      <c r="I105" s="43"/>
      <c r="J105" s="43"/>
      <c r="K105" s="43"/>
      <c r="L105" s="43"/>
      <c r="M105" s="43"/>
      <c r="N105" s="43"/>
      <c r="O105" s="43"/>
      <c r="P105" s="43"/>
    </row>
    <row r="106" spans="1:16" s="2" customFormat="1" ht="15.75" thickBot="1" x14ac:dyDescent="0.3">
      <c r="A106" s="50" t="s">
        <v>16</v>
      </c>
      <c r="B106" s="698"/>
      <c r="C106" s="698"/>
      <c r="D106" s="260"/>
      <c r="E106" s="106">
        <v>150</v>
      </c>
      <c r="F106" s="260"/>
      <c r="G106" s="53">
        <v>180</v>
      </c>
      <c r="H106" s="20"/>
      <c r="I106" s="20"/>
      <c r="J106" s="20"/>
      <c r="K106" s="20"/>
      <c r="L106" s="20"/>
      <c r="M106" s="20"/>
      <c r="N106" s="20"/>
      <c r="O106" s="20"/>
      <c r="P106" s="20"/>
    </row>
    <row r="107" spans="1:16" s="81" customFormat="1" ht="15.75" customHeight="1" thickBot="1" x14ac:dyDescent="0.3">
      <c r="A107" s="701"/>
      <c r="B107" s="702"/>
      <c r="C107" s="702"/>
      <c r="D107" s="702"/>
      <c r="E107" s="702"/>
      <c r="F107" s="702"/>
      <c r="G107" s="703"/>
      <c r="H107" s="107"/>
      <c r="I107" s="107"/>
      <c r="J107" s="107"/>
      <c r="K107" s="107"/>
      <c r="L107" s="107"/>
      <c r="M107" s="107"/>
      <c r="N107" s="107"/>
      <c r="O107" s="107"/>
      <c r="P107" s="107"/>
    </row>
    <row r="108" spans="1:16" s="2" customFormat="1" x14ac:dyDescent="0.25">
      <c r="A108" s="519" t="s">
        <v>20</v>
      </c>
      <c r="B108" s="520"/>
      <c r="C108" s="520"/>
      <c r="D108" s="520"/>
      <c r="E108" s="520"/>
      <c r="F108" s="520"/>
      <c r="G108" s="521"/>
      <c r="H108" s="20"/>
      <c r="I108" s="20"/>
      <c r="J108" s="20"/>
      <c r="K108" s="20"/>
      <c r="L108" s="20"/>
      <c r="M108" s="20"/>
      <c r="N108" s="20"/>
      <c r="O108" s="20"/>
      <c r="P108" s="20"/>
    </row>
    <row r="109" spans="1:16" s="2" customFormat="1" x14ac:dyDescent="0.25">
      <c r="A109" s="87" t="s">
        <v>27</v>
      </c>
      <c r="B109" s="517"/>
      <c r="C109" s="517"/>
      <c r="D109" s="517" t="s">
        <v>100</v>
      </c>
      <c r="E109" s="517"/>
      <c r="F109" s="517" t="s">
        <v>101</v>
      </c>
      <c r="G109" s="518"/>
      <c r="H109" s="20"/>
      <c r="I109" s="20"/>
      <c r="J109" s="20"/>
      <c r="K109" s="20"/>
      <c r="L109" s="20"/>
      <c r="M109" s="20"/>
      <c r="N109" s="20"/>
      <c r="O109" s="20"/>
      <c r="P109" s="20"/>
    </row>
    <row r="110" spans="1:16" s="2" customFormat="1" x14ac:dyDescent="0.25">
      <c r="A110" s="500" t="s">
        <v>25</v>
      </c>
      <c r="B110" s="501"/>
      <c r="C110" s="501"/>
      <c r="D110" s="501"/>
      <c r="E110" s="501"/>
      <c r="F110" s="501"/>
      <c r="G110" s="502"/>
      <c r="H110" s="20"/>
      <c r="I110" s="20"/>
      <c r="J110" s="20"/>
      <c r="K110" s="20"/>
      <c r="L110" s="20"/>
      <c r="M110" s="20"/>
      <c r="N110" s="20"/>
      <c r="O110" s="20"/>
      <c r="P110" s="20"/>
    </row>
    <row r="111" spans="1:16" s="20" customFormat="1" x14ac:dyDescent="0.25">
      <c r="A111" s="18" t="s">
        <v>21</v>
      </c>
      <c r="B111" s="575"/>
      <c r="C111" s="576"/>
      <c r="D111" s="704">
        <f>[1]TDSheet!$E$211</f>
        <v>11.1</v>
      </c>
      <c r="E111" s="704"/>
      <c r="F111" s="581">
        <f>[2]TDSheet!$E$210</f>
        <v>13.32</v>
      </c>
      <c r="G111" s="584"/>
    </row>
    <row r="112" spans="1:16" s="20" customFormat="1" x14ac:dyDescent="0.25">
      <c r="A112" s="18" t="s">
        <v>22</v>
      </c>
      <c r="B112" s="577"/>
      <c r="C112" s="578"/>
      <c r="D112" s="704">
        <f>[1]TDSheet!$F$211</f>
        <v>14.9</v>
      </c>
      <c r="E112" s="704"/>
      <c r="F112" s="581">
        <f>[2]TDSheet!$F$210</f>
        <v>18.100000000000001</v>
      </c>
      <c r="G112" s="584"/>
    </row>
    <row r="113" spans="1:16" s="20" customFormat="1" x14ac:dyDescent="0.25">
      <c r="A113" s="18" t="s">
        <v>23</v>
      </c>
      <c r="B113" s="577"/>
      <c r="C113" s="578"/>
      <c r="D113" s="704">
        <f>[1]TDSheet!$G$211</f>
        <v>20.100000000000001</v>
      </c>
      <c r="E113" s="704"/>
      <c r="F113" s="581">
        <f>[2]TDSheet!$G$210</f>
        <v>25.2</v>
      </c>
      <c r="G113" s="584"/>
    </row>
    <row r="114" spans="1:16" s="20" customFormat="1" x14ac:dyDescent="0.25">
      <c r="A114" s="18" t="s">
        <v>24</v>
      </c>
      <c r="B114" s="577"/>
      <c r="C114" s="578"/>
      <c r="D114" s="704">
        <f>[1]TDSheet!$H$211</f>
        <v>272.3</v>
      </c>
      <c r="E114" s="704"/>
      <c r="F114" s="581">
        <f>[2]TDSheet!$H$210</f>
        <v>330.5</v>
      </c>
      <c r="G114" s="584"/>
    </row>
    <row r="115" spans="1:16" s="20" customFormat="1" ht="15.75" thickBot="1" x14ac:dyDescent="0.3">
      <c r="A115" s="21" t="s">
        <v>26</v>
      </c>
      <c r="B115" s="579"/>
      <c r="C115" s="580"/>
      <c r="D115" s="711">
        <f>[1]TDSheet!$I$211</f>
        <v>0.38</v>
      </c>
      <c r="E115" s="711"/>
      <c r="F115" s="603">
        <f>[2]TDSheet!$I$210</f>
        <v>0.46</v>
      </c>
      <c r="G115" s="687"/>
    </row>
    <row r="116" spans="1:16" s="2" customFormat="1" ht="15.75" thickBot="1" x14ac:dyDescent="0.3">
      <c r="A116" s="16"/>
      <c r="B116" s="88"/>
      <c r="C116" s="88"/>
      <c r="D116" s="89"/>
      <c r="E116" s="89"/>
      <c r="F116" s="88"/>
      <c r="G116" s="90"/>
      <c r="H116" s="20"/>
      <c r="I116" s="20"/>
      <c r="J116" s="20"/>
      <c r="K116" s="20"/>
      <c r="L116" s="20"/>
      <c r="M116" s="20"/>
      <c r="N116" s="20"/>
      <c r="O116" s="20"/>
      <c r="P116" s="20"/>
    </row>
    <row r="117" spans="1:16" s="2" customFormat="1" ht="32.25" customHeight="1" x14ac:dyDescent="0.25">
      <c r="A117" s="718" t="s">
        <v>28</v>
      </c>
      <c r="B117" s="485" t="s">
        <v>590</v>
      </c>
      <c r="C117" s="485"/>
      <c r="D117" s="485"/>
      <c r="E117" s="485"/>
      <c r="F117" s="485"/>
      <c r="G117" s="486"/>
      <c r="H117" s="20"/>
      <c r="I117" s="20"/>
      <c r="J117" s="20"/>
      <c r="K117" s="20"/>
      <c r="L117" s="20"/>
      <c r="M117" s="20"/>
      <c r="N117" s="20"/>
      <c r="O117" s="20"/>
      <c r="P117" s="20"/>
    </row>
    <row r="118" spans="1:16" s="2" customFormat="1" ht="91.5" customHeight="1" thickBot="1" x14ac:dyDescent="0.3">
      <c r="A118" s="719"/>
      <c r="B118" s="489"/>
      <c r="C118" s="489"/>
      <c r="D118" s="489"/>
      <c r="E118" s="489"/>
      <c r="F118" s="489"/>
      <c r="G118" s="490"/>
      <c r="H118" s="20"/>
      <c r="I118" s="20"/>
      <c r="J118" s="20"/>
      <c r="K118" s="20"/>
      <c r="L118" s="20"/>
      <c r="M118" s="20"/>
      <c r="N118" s="20"/>
      <c r="O118" s="20"/>
      <c r="P118" s="20"/>
    </row>
    <row r="119" spans="1:16" ht="15.75" thickBot="1" x14ac:dyDescent="0.3"/>
    <row r="120" spans="1:16" s="40" customFormat="1" ht="25.5" customHeight="1" x14ac:dyDescent="0.25">
      <c r="A120" s="79" t="s">
        <v>0</v>
      </c>
      <c r="B120" s="671" t="s">
        <v>967</v>
      </c>
      <c r="C120" s="671"/>
      <c r="D120" s="671"/>
      <c r="E120" s="671"/>
      <c r="F120" s="671"/>
      <c r="G120" s="672"/>
    </row>
    <row r="121" spans="1:16" s="1" customFormat="1" ht="24.75" customHeight="1" x14ac:dyDescent="0.25">
      <c r="A121" s="41" t="s">
        <v>2</v>
      </c>
      <c r="B121" s="677" t="s">
        <v>599</v>
      </c>
      <c r="C121" s="677"/>
      <c r="D121" s="677"/>
      <c r="E121" s="677"/>
      <c r="F121" s="677"/>
      <c r="G121" s="678"/>
      <c r="H121" s="43"/>
      <c r="I121" s="43"/>
      <c r="J121" s="43"/>
      <c r="K121" s="43"/>
      <c r="L121" s="43"/>
      <c r="M121" s="43"/>
      <c r="N121" s="43"/>
      <c r="O121" s="43"/>
      <c r="P121" s="43"/>
    </row>
    <row r="122" spans="1:16" s="43" customFormat="1" ht="18.75" customHeight="1" x14ac:dyDescent="0.25">
      <c r="A122" s="41" t="s">
        <v>4</v>
      </c>
      <c r="B122" s="507" t="s">
        <v>597</v>
      </c>
      <c r="C122" s="507"/>
      <c r="D122" s="507"/>
      <c r="E122" s="507"/>
      <c r="F122" s="507"/>
      <c r="G122" s="508"/>
    </row>
    <row r="123" spans="1:16" s="43" customFormat="1" ht="45.75" customHeight="1" x14ac:dyDescent="0.25">
      <c r="A123" s="45" t="s">
        <v>5</v>
      </c>
      <c r="B123" s="677" t="s">
        <v>6</v>
      </c>
      <c r="C123" s="677"/>
      <c r="D123" s="677"/>
      <c r="E123" s="677"/>
      <c r="F123" s="677"/>
      <c r="G123" s="678"/>
    </row>
    <row r="124" spans="1:16" x14ac:dyDescent="0.25">
      <c r="A124" s="696" t="s">
        <v>7</v>
      </c>
      <c r="B124" s="514" t="s">
        <v>9</v>
      </c>
      <c r="C124" s="514"/>
      <c r="D124" s="514"/>
      <c r="E124" s="514"/>
      <c r="F124" s="514"/>
      <c r="G124" s="515"/>
      <c r="M124" s="43"/>
    </row>
    <row r="125" spans="1:16" x14ac:dyDescent="0.25">
      <c r="A125" s="696"/>
      <c r="B125" s="514" t="s">
        <v>10</v>
      </c>
      <c r="C125" s="514"/>
      <c r="D125" s="514"/>
      <c r="E125" s="514"/>
      <c r="F125" s="514"/>
      <c r="G125" s="515"/>
      <c r="M125" s="43"/>
    </row>
    <row r="126" spans="1:16" s="1" customFormat="1" ht="20.25" customHeight="1" x14ac:dyDescent="0.25">
      <c r="A126" s="696"/>
      <c r="B126" s="697"/>
      <c r="C126" s="697"/>
      <c r="D126" s="269" t="s">
        <v>8</v>
      </c>
      <c r="E126" s="269" t="s">
        <v>11</v>
      </c>
      <c r="F126" s="269" t="s">
        <v>8</v>
      </c>
      <c r="G126" s="46" t="s">
        <v>11</v>
      </c>
      <c r="H126" s="43"/>
      <c r="I126" s="43"/>
      <c r="J126" s="43"/>
      <c r="K126" s="43"/>
      <c r="L126" s="43"/>
      <c r="M126" s="43"/>
      <c r="N126" s="43"/>
      <c r="O126" s="43"/>
      <c r="P126" s="43"/>
    </row>
    <row r="127" spans="1:16" s="1" customFormat="1" ht="20.25" customHeight="1" x14ac:dyDescent="0.25">
      <c r="A127" s="47" t="s">
        <v>417</v>
      </c>
      <c r="B127" s="697"/>
      <c r="C127" s="697"/>
      <c r="D127" s="62">
        <v>96</v>
      </c>
      <c r="E127" s="62">
        <v>85</v>
      </c>
      <c r="F127" s="62">
        <v>112</v>
      </c>
      <c r="G127" s="48">
        <v>100</v>
      </c>
      <c r="H127" s="43"/>
      <c r="I127" s="43"/>
      <c r="J127" s="43"/>
      <c r="K127" s="43"/>
      <c r="L127" s="43"/>
      <c r="M127" s="43"/>
      <c r="N127" s="43"/>
      <c r="O127" s="43"/>
      <c r="P127" s="43"/>
    </row>
    <row r="128" spans="1:16" s="1" customFormat="1" ht="20.25" customHeight="1" x14ac:dyDescent="0.25">
      <c r="A128" s="58" t="s">
        <v>579</v>
      </c>
      <c r="B128" s="697"/>
      <c r="C128" s="697"/>
      <c r="D128" s="132">
        <v>0</v>
      </c>
      <c r="E128" s="132">
        <v>60</v>
      </c>
      <c r="F128" s="131">
        <v>0</v>
      </c>
      <c r="G128" s="64">
        <v>70</v>
      </c>
      <c r="H128" s="43"/>
      <c r="I128" s="43"/>
      <c r="J128" s="43"/>
      <c r="K128" s="43"/>
      <c r="L128" s="43"/>
      <c r="M128" s="43"/>
      <c r="N128" s="43"/>
      <c r="O128" s="43"/>
      <c r="P128" s="43"/>
    </row>
    <row r="129" spans="1:16" s="1" customFormat="1" ht="20.25" customHeight="1" x14ac:dyDescent="0.25">
      <c r="A129" s="47" t="s">
        <v>136</v>
      </c>
      <c r="B129" s="697"/>
      <c r="C129" s="697"/>
      <c r="D129" s="60">
        <v>12.5</v>
      </c>
      <c r="E129" s="62">
        <v>10</v>
      </c>
      <c r="F129" s="60">
        <v>15</v>
      </c>
      <c r="G129" s="102">
        <v>12</v>
      </c>
      <c r="H129" s="43">
        <f>(D129+D130)/2</f>
        <v>13</v>
      </c>
      <c r="I129" s="43">
        <f>(F129+F130)/2</f>
        <v>15.5</v>
      </c>
      <c r="J129" s="43"/>
      <c r="K129" s="43"/>
      <c r="L129" s="43"/>
      <c r="M129" s="43"/>
      <c r="N129" s="43"/>
      <c r="O129" s="43"/>
      <c r="P129" s="43"/>
    </row>
    <row r="130" spans="1:16" s="1" customFormat="1" ht="20.25" customHeight="1" x14ac:dyDescent="0.25">
      <c r="A130" s="47" t="s">
        <v>135</v>
      </c>
      <c r="B130" s="697"/>
      <c r="C130" s="697"/>
      <c r="D130" s="269">
        <v>13.5</v>
      </c>
      <c r="E130" s="62">
        <v>10</v>
      </c>
      <c r="F130" s="62">
        <v>16</v>
      </c>
      <c r="G130" s="102">
        <v>12</v>
      </c>
      <c r="H130" s="43"/>
      <c r="I130" s="43"/>
      <c r="J130" s="43"/>
      <c r="K130" s="43"/>
      <c r="L130" s="43"/>
      <c r="M130" s="43"/>
      <c r="N130" s="43"/>
      <c r="O130" s="43"/>
      <c r="P130" s="43"/>
    </row>
    <row r="131" spans="1:16" s="1" customFormat="1" ht="20.25" customHeight="1" x14ac:dyDescent="0.25">
      <c r="A131" s="47" t="s">
        <v>123</v>
      </c>
      <c r="B131" s="697"/>
      <c r="C131" s="697"/>
      <c r="D131" s="269">
        <v>66</v>
      </c>
      <c r="E131" s="62">
        <v>50</v>
      </c>
      <c r="F131" s="62">
        <v>79</v>
      </c>
      <c r="G131" s="102">
        <v>59</v>
      </c>
      <c r="H131" s="103">
        <f>(D131+D132+D133)/3</f>
        <v>71.333333333333329</v>
      </c>
      <c r="I131" s="103">
        <f>(F131+F132+F133)/3</f>
        <v>85</v>
      </c>
      <c r="J131" s="43"/>
      <c r="K131" s="43"/>
      <c r="L131" s="43"/>
      <c r="M131" s="43"/>
      <c r="N131" s="43"/>
      <c r="O131" s="43"/>
      <c r="P131" s="43"/>
    </row>
    <row r="132" spans="1:16" s="1" customFormat="1" ht="20.25" customHeight="1" x14ac:dyDescent="0.25">
      <c r="A132" s="47" t="s">
        <v>124</v>
      </c>
      <c r="B132" s="697"/>
      <c r="C132" s="697"/>
      <c r="D132" s="187">
        <v>71</v>
      </c>
      <c r="E132" s="62">
        <v>50</v>
      </c>
      <c r="F132" s="62">
        <v>85</v>
      </c>
      <c r="G132" s="102">
        <v>59</v>
      </c>
      <c r="H132" s="43"/>
      <c r="I132" s="43"/>
      <c r="J132" s="43"/>
      <c r="K132" s="43"/>
      <c r="L132" s="43"/>
      <c r="M132" s="43"/>
      <c r="N132" s="43"/>
      <c r="O132" s="43"/>
      <c r="P132" s="43"/>
    </row>
    <row r="133" spans="1:16" s="1" customFormat="1" ht="20.25" customHeight="1" x14ac:dyDescent="0.25">
      <c r="A133" s="47" t="s">
        <v>125</v>
      </c>
      <c r="B133" s="697"/>
      <c r="C133" s="697"/>
      <c r="D133" s="269">
        <v>77</v>
      </c>
      <c r="E133" s="62">
        <v>50</v>
      </c>
      <c r="F133" s="62">
        <v>91</v>
      </c>
      <c r="G133" s="102">
        <v>59</v>
      </c>
      <c r="H133" s="43"/>
      <c r="I133" s="43"/>
      <c r="J133" s="43"/>
      <c r="K133" s="43"/>
      <c r="L133" s="43"/>
      <c r="M133" s="43"/>
      <c r="N133" s="43"/>
      <c r="O133" s="43"/>
      <c r="P133" s="43"/>
    </row>
    <row r="134" spans="1:16" s="1" customFormat="1" ht="20.25" customHeight="1" x14ac:dyDescent="0.25">
      <c r="A134" s="47" t="s">
        <v>468</v>
      </c>
      <c r="B134" s="697"/>
      <c r="C134" s="697"/>
      <c r="D134" s="62">
        <v>84</v>
      </c>
      <c r="E134" s="62">
        <v>50</v>
      </c>
      <c r="F134" s="62">
        <v>98</v>
      </c>
      <c r="G134" s="102">
        <v>59</v>
      </c>
      <c r="H134" s="43"/>
      <c r="I134" s="43"/>
      <c r="J134" s="43"/>
      <c r="K134" s="43"/>
      <c r="L134" s="43"/>
      <c r="M134" s="43"/>
      <c r="N134" s="43"/>
      <c r="O134" s="43"/>
      <c r="P134" s="43"/>
    </row>
    <row r="135" spans="1:16" s="1" customFormat="1" ht="20.25" customHeight="1" x14ac:dyDescent="0.25">
      <c r="A135" s="47" t="s">
        <v>440</v>
      </c>
      <c r="B135" s="697"/>
      <c r="C135" s="697"/>
      <c r="D135" s="62">
        <v>10</v>
      </c>
      <c r="E135" s="62">
        <v>7</v>
      </c>
      <c r="F135" s="62">
        <v>12</v>
      </c>
      <c r="G135" s="102">
        <v>8.5</v>
      </c>
      <c r="H135" s="43"/>
      <c r="I135" s="43"/>
      <c r="J135" s="43"/>
      <c r="K135" s="43"/>
      <c r="L135" s="43"/>
      <c r="M135" s="43"/>
      <c r="N135" s="43"/>
      <c r="O135" s="43"/>
      <c r="P135" s="43"/>
    </row>
    <row r="136" spans="1:16" s="1" customFormat="1" ht="20.25" customHeight="1" x14ac:dyDescent="0.25">
      <c r="A136" s="47" t="s">
        <v>130</v>
      </c>
      <c r="B136" s="697"/>
      <c r="C136" s="697"/>
      <c r="D136" s="62">
        <v>3</v>
      </c>
      <c r="E136" s="62">
        <v>3</v>
      </c>
      <c r="F136" s="62">
        <v>3.5</v>
      </c>
      <c r="G136" s="102">
        <v>3.5</v>
      </c>
      <c r="H136" s="43"/>
      <c r="I136" s="43"/>
      <c r="J136" s="43"/>
      <c r="K136" s="43"/>
      <c r="L136" s="43"/>
      <c r="M136" s="43"/>
      <c r="N136" s="43"/>
      <c r="O136" s="43"/>
      <c r="P136" s="43"/>
    </row>
    <row r="137" spans="1:16" s="1" customFormat="1" ht="20.25" customHeight="1" x14ac:dyDescent="0.25">
      <c r="A137" s="127" t="s">
        <v>143</v>
      </c>
      <c r="B137" s="697"/>
      <c r="C137" s="697"/>
      <c r="D137" s="60">
        <v>8</v>
      </c>
      <c r="E137" s="62">
        <v>6</v>
      </c>
      <c r="F137" s="263">
        <v>9.4</v>
      </c>
      <c r="G137" s="48">
        <v>7</v>
      </c>
      <c r="H137" s="43"/>
      <c r="I137" s="43"/>
      <c r="J137" s="43"/>
      <c r="K137" s="43"/>
      <c r="L137" s="43"/>
      <c r="M137" s="43"/>
      <c r="N137" s="43"/>
      <c r="O137" s="43"/>
      <c r="P137" s="43"/>
    </row>
    <row r="138" spans="1:16" s="1" customFormat="1" ht="20.25" customHeight="1" x14ac:dyDescent="0.25">
      <c r="A138" s="128" t="s">
        <v>129</v>
      </c>
      <c r="B138" s="697"/>
      <c r="C138" s="697"/>
      <c r="D138" s="60">
        <v>3</v>
      </c>
      <c r="E138" s="62">
        <v>3</v>
      </c>
      <c r="F138" s="60">
        <v>4</v>
      </c>
      <c r="G138" s="129">
        <v>4</v>
      </c>
      <c r="H138" s="43"/>
      <c r="I138" s="43"/>
      <c r="J138" s="43"/>
      <c r="K138" s="43"/>
      <c r="L138" s="43"/>
      <c r="M138" s="43"/>
      <c r="N138" s="43"/>
      <c r="O138" s="43"/>
      <c r="P138" s="43"/>
    </row>
    <row r="139" spans="1:16" s="1" customFormat="1" ht="20.25" customHeight="1" x14ac:dyDescent="0.25">
      <c r="A139" s="127" t="s">
        <v>146</v>
      </c>
      <c r="B139" s="697"/>
      <c r="C139" s="697"/>
      <c r="D139" s="263">
        <v>0</v>
      </c>
      <c r="E139" s="62">
        <v>44</v>
      </c>
      <c r="F139" s="60">
        <v>0</v>
      </c>
      <c r="G139" s="129">
        <v>52</v>
      </c>
      <c r="H139" s="43"/>
      <c r="I139" s="43"/>
      <c r="J139" s="43"/>
      <c r="K139" s="43"/>
      <c r="L139" s="43"/>
      <c r="M139" s="43"/>
      <c r="N139" s="43"/>
      <c r="O139" s="43"/>
      <c r="P139" s="43"/>
    </row>
    <row r="140" spans="1:16" s="1" customFormat="1" ht="20.25" customHeight="1" x14ac:dyDescent="0.25">
      <c r="A140" s="130" t="s">
        <v>245</v>
      </c>
      <c r="B140" s="697"/>
      <c r="C140" s="697"/>
      <c r="D140" s="131">
        <v>0</v>
      </c>
      <c r="E140" s="63">
        <v>190</v>
      </c>
      <c r="F140" s="132"/>
      <c r="G140" s="133">
        <v>220</v>
      </c>
      <c r="H140" s="43"/>
      <c r="I140" s="43"/>
      <c r="J140" s="43"/>
      <c r="K140" s="43"/>
      <c r="L140" s="43"/>
      <c r="M140" s="43"/>
      <c r="N140" s="43"/>
      <c r="O140" s="43"/>
      <c r="P140" s="43"/>
    </row>
    <row r="141" spans="1:16" s="1" customFormat="1" ht="18" customHeight="1" x14ac:dyDescent="0.25">
      <c r="A141" s="104" t="s">
        <v>378</v>
      </c>
      <c r="B141" s="708"/>
      <c r="C141" s="708"/>
      <c r="D141" s="71">
        <v>6</v>
      </c>
      <c r="E141" s="71">
        <v>4.5</v>
      </c>
      <c r="F141" s="134">
        <v>7</v>
      </c>
      <c r="G141" s="68">
        <v>5.3</v>
      </c>
      <c r="H141" s="42"/>
      <c r="I141" s="378"/>
      <c r="J141" s="201"/>
      <c r="K141" s="201"/>
      <c r="L141" s="201"/>
      <c r="M141" s="201"/>
      <c r="N141" s="201"/>
      <c r="O141" s="43"/>
      <c r="P141" s="43"/>
    </row>
    <row r="142" spans="1:16" s="2" customFormat="1" ht="15.75" thickBot="1" x14ac:dyDescent="0.3">
      <c r="A142" s="50" t="s">
        <v>16</v>
      </c>
      <c r="B142" s="698"/>
      <c r="C142" s="698"/>
      <c r="D142" s="260"/>
      <c r="E142" s="106">
        <v>170</v>
      </c>
      <c r="F142" s="260"/>
      <c r="G142" s="53">
        <v>200</v>
      </c>
      <c r="H142" s="20"/>
      <c r="I142" s="20"/>
      <c r="J142" s="20"/>
      <c r="K142" s="20"/>
      <c r="L142" s="20"/>
      <c r="M142" s="20"/>
      <c r="N142" s="20"/>
      <c r="O142" s="20"/>
      <c r="P142" s="20"/>
    </row>
    <row r="143" spans="1:16" s="81" customFormat="1" ht="15.75" customHeight="1" thickBot="1" x14ac:dyDescent="0.3">
      <c r="A143" s="701"/>
      <c r="B143" s="702"/>
      <c r="C143" s="702"/>
      <c r="D143" s="702"/>
      <c r="E143" s="702"/>
      <c r="F143" s="702"/>
      <c r="G143" s="703"/>
      <c r="H143" s="107"/>
      <c r="I143" s="107"/>
      <c r="J143" s="107"/>
      <c r="K143" s="107"/>
      <c r="L143" s="107"/>
      <c r="M143" s="107"/>
      <c r="N143" s="107"/>
      <c r="O143" s="107"/>
      <c r="P143" s="107"/>
    </row>
    <row r="144" spans="1:16" s="2" customFormat="1" x14ac:dyDescent="0.25">
      <c r="A144" s="519" t="s">
        <v>20</v>
      </c>
      <c r="B144" s="520"/>
      <c r="C144" s="520"/>
      <c r="D144" s="520"/>
      <c r="E144" s="520"/>
      <c r="F144" s="520"/>
      <c r="G144" s="521"/>
      <c r="H144" s="20"/>
      <c r="I144" s="20"/>
      <c r="J144" s="20"/>
      <c r="K144" s="20"/>
      <c r="L144" s="20"/>
      <c r="M144" s="20"/>
      <c r="N144" s="20"/>
      <c r="O144" s="20"/>
      <c r="P144" s="20"/>
    </row>
    <row r="145" spans="1:16" s="2" customFormat="1" x14ac:dyDescent="0.25">
      <c r="A145" s="87" t="s">
        <v>27</v>
      </c>
      <c r="B145" s="517"/>
      <c r="C145" s="517"/>
      <c r="D145" s="517" t="s">
        <v>467</v>
      </c>
      <c r="E145" s="517"/>
      <c r="F145" s="517" t="s">
        <v>278</v>
      </c>
      <c r="G145" s="518"/>
      <c r="H145" s="20"/>
      <c r="I145" s="20"/>
      <c r="J145" s="20"/>
      <c r="K145" s="20"/>
      <c r="L145" s="20"/>
      <c r="M145" s="20"/>
      <c r="N145" s="20"/>
      <c r="O145" s="20"/>
      <c r="P145" s="20"/>
    </row>
    <row r="146" spans="1:16" s="2" customFormat="1" x14ac:dyDescent="0.25">
      <c r="A146" s="500" t="s">
        <v>25</v>
      </c>
      <c r="B146" s="501"/>
      <c r="C146" s="501"/>
      <c r="D146" s="501"/>
      <c r="E146" s="501"/>
      <c r="F146" s="501"/>
      <c r="G146" s="502"/>
      <c r="H146" s="20"/>
      <c r="I146" s="20"/>
      <c r="J146" s="20"/>
      <c r="K146" s="20"/>
      <c r="L146" s="20"/>
      <c r="M146" s="20"/>
      <c r="N146" s="20"/>
      <c r="O146" s="20"/>
      <c r="P146" s="20"/>
    </row>
    <row r="147" spans="1:16" s="20" customFormat="1" x14ac:dyDescent="0.25">
      <c r="A147" s="18" t="s">
        <v>21</v>
      </c>
      <c r="B147" s="575"/>
      <c r="C147" s="576"/>
      <c r="D147" s="704">
        <f>[1]TDSheet!$E$220</f>
        <v>9.4</v>
      </c>
      <c r="E147" s="704"/>
      <c r="F147" s="581">
        <f>[2]TDSheet!$E$219</f>
        <v>11.1</v>
      </c>
      <c r="G147" s="584"/>
    </row>
    <row r="148" spans="1:16" s="20" customFormat="1" x14ac:dyDescent="0.25">
      <c r="A148" s="18" t="s">
        <v>22</v>
      </c>
      <c r="B148" s="577"/>
      <c r="C148" s="578"/>
      <c r="D148" s="704">
        <f>[1]TDSheet!$F$220</f>
        <v>8.6</v>
      </c>
      <c r="E148" s="704"/>
      <c r="F148" s="593">
        <f>[2]TDSheet!$F$219</f>
        <v>10.119999999999999</v>
      </c>
      <c r="G148" s="594"/>
    </row>
    <row r="149" spans="1:16" s="20" customFormat="1" x14ac:dyDescent="0.25">
      <c r="A149" s="18" t="s">
        <v>23</v>
      </c>
      <c r="B149" s="577"/>
      <c r="C149" s="578"/>
      <c r="D149" s="704">
        <f>[1]TDSheet!$G$220</f>
        <v>21.2</v>
      </c>
      <c r="E149" s="704"/>
      <c r="F149" s="593">
        <f>[2]TDSheet!$G$219</f>
        <v>24.94</v>
      </c>
      <c r="G149" s="594"/>
    </row>
    <row r="150" spans="1:16" s="20" customFormat="1" x14ac:dyDescent="0.25">
      <c r="A150" s="18" t="s">
        <v>24</v>
      </c>
      <c r="B150" s="577"/>
      <c r="C150" s="578"/>
      <c r="D150" s="704">
        <f>[1]TDSheet!$H$220</f>
        <v>204.5</v>
      </c>
      <c r="E150" s="704"/>
      <c r="F150" s="593">
        <f>[2]TDSheet!$H$219</f>
        <v>240.59</v>
      </c>
      <c r="G150" s="594"/>
    </row>
    <row r="151" spans="1:16" s="20" customFormat="1" ht="15.75" thickBot="1" x14ac:dyDescent="0.3">
      <c r="A151" s="21" t="s">
        <v>26</v>
      </c>
      <c r="B151" s="579"/>
      <c r="C151" s="580"/>
      <c r="D151" s="711">
        <f>[1]TDSheet!$I$220</f>
        <v>15.03</v>
      </c>
      <c r="E151" s="711"/>
      <c r="F151" s="603">
        <f>[2]TDSheet!$I$219</f>
        <v>16.670000000000002</v>
      </c>
      <c r="G151" s="687"/>
    </row>
    <row r="152" spans="1:16" s="2" customFormat="1" ht="15.75" thickBot="1" x14ac:dyDescent="0.3">
      <c r="A152" s="16"/>
      <c r="B152" s="88"/>
      <c r="C152" s="88"/>
      <c r="D152" s="89"/>
      <c r="E152" s="89"/>
      <c r="F152" s="88"/>
      <c r="G152" s="90"/>
      <c r="H152" s="20"/>
      <c r="I152" s="20"/>
      <c r="J152" s="20"/>
      <c r="K152" s="20"/>
      <c r="L152" s="20"/>
      <c r="M152" s="20"/>
      <c r="N152" s="20"/>
      <c r="O152" s="20"/>
      <c r="P152" s="20"/>
    </row>
    <row r="153" spans="1:16" s="2" customFormat="1" ht="32.25" customHeight="1" x14ac:dyDescent="0.25">
      <c r="A153" s="718" t="s">
        <v>28</v>
      </c>
      <c r="B153" s="485" t="s">
        <v>598</v>
      </c>
      <c r="C153" s="485"/>
      <c r="D153" s="485"/>
      <c r="E153" s="485"/>
      <c r="F153" s="485"/>
      <c r="G153" s="486"/>
      <c r="H153" s="20"/>
      <c r="I153" s="20"/>
      <c r="J153" s="20"/>
      <c r="K153" s="20"/>
      <c r="L153" s="20"/>
      <c r="M153" s="20"/>
      <c r="N153" s="20"/>
      <c r="O153" s="20"/>
      <c r="P153" s="20"/>
    </row>
    <row r="154" spans="1:16" s="2" customFormat="1" ht="93.75" customHeight="1" thickBot="1" x14ac:dyDescent="0.3">
      <c r="A154" s="719"/>
      <c r="B154" s="489"/>
      <c r="C154" s="489"/>
      <c r="D154" s="489"/>
      <c r="E154" s="489"/>
      <c r="F154" s="489"/>
      <c r="G154" s="490"/>
      <c r="H154" s="20"/>
      <c r="I154" s="20"/>
      <c r="J154" s="20"/>
      <c r="K154" s="20"/>
      <c r="L154" s="20"/>
      <c r="M154" s="20"/>
      <c r="N154" s="20"/>
      <c r="O154" s="20"/>
      <c r="P154" s="20"/>
    </row>
    <row r="155" spans="1:16" ht="15.75" thickBot="1" x14ac:dyDescent="0.3"/>
    <row r="156" spans="1:16" s="40" customFormat="1" ht="25.5" customHeight="1" x14ac:dyDescent="0.25">
      <c r="A156" s="79" t="s">
        <v>0</v>
      </c>
      <c r="B156" s="610" t="s">
        <v>968</v>
      </c>
      <c r="C156" s="610"/>
      <c r="D156" s="610"/>
      <c r="E156" s="610"/>
      <c r="F156" s="610"/>
      <c r="G156" s="611"/>
    </row>
    <row r="157" spans="1:16" s="1" customFormat="1" ht="24.75" customHeight="1" x14ac:dyDescent="0.25">
      <c r="A157" s="41" t="s">
        <v>2</v>
      </c>
      <c r="B157" s="677" t="s">
        <v>600</v>
      </c>
      <c r="C157" s="677"/>
      <c r="D157" s="677"/>
      <c r="E157" s="677"/>
      <c r="F157" s="677"/>
      <c r="G157" s="678"/>
      <c r="H157" s="43"/>
      <c r="I157" s="43"/>
      <c r="J157" s="43"/>
      <c r="K157" s="43"/>
      <c r="L157" s="43"/>
      <c r="M157" s="43"/>
      <c r="N157" s="43"/>
      <c r="O157" s="43"/>
      <c r="P157" s="43"/>
    </row>
    <row r="158" spans="1:16" s="43" customFormat="1" ht="18.75" customHeight="1" x14ac:dyDescent="0.25">
      <c r="A158" s="41" t="s">
        <v>4</v>
      </c>
      <c r="B158" s="507" t="s">
        <v>601</v>
      </c>
      <c r="C158" s="507"/>
      <c r="D158" s="507"/>
      <c r="E158" s="507"/>
      <c r="F158" s="507"/>
      <c r="G158" s="508"/>
    </row>
    <row r="159" spans="1:16" s="43" customFormat="1" ht="57" customHeight="1" x14ac:dyDescent="0.25">
      <c r="A159" s="45" t="s">
        <v>5</v>
      </c>
      <c r="B159" s="706" t="s">
        <v>336</v>
      </c>
      <c r="C159" s="706"/>
      <c r="D159" s="706"/>
      <c r="E159" s="706"/>
      <c r="F159" s="706"/>
      <c r="G159" s="707"/>
    </row>
    <row r="160" spans="1:16" x14ac:dyDescent="0.25">
      <c r="A160" s="696" t="s">
        <v>7</v>
      </c>
      <c r="B160" s="514" t="s">
        <v>9</v>
      </c>
      <c r="C160" s="514"/>
      <c r="D160" s="514"/>
      <c r="E160" s="514"/>
      <c r="F160" s="514"/>
      <c r="G160" s="515"/>
      <c r="M160" s="43"/>
    </row>
    <row r="161" spans="1:16" x14ac:dyDescent="0.25">
      <c r="A161" s="696"/>
      <c r="B161" s="514" t="s">
        <v>10</v>
      </c>
      <c r="C161" s="514"/>
      <c r="D161" s="514"/>
      <c r="E161" s="514"/>
      <c r="F161" s="514"/>
      <c r="G161" s="515"/>
      <c r="M161" s="43"/>
    </row>
    <row r="162" spans="1:16" s="1" customFormat="1" ht="20.25" customHeight="1" x14ac:dyDescent="0.25">
      <c r="A162" s="696"/>
      <c r="B162" s="697"/>
      <c r="C162" s="697"/>
      <c r="D162" s="269" t="s">
        <v>8</v>
      </c>
      <c r="E162" s="269" t="s">
        <v>11</v>
      </c>
      <c r="F162" s="269" t="s">
        <v>8</v>
      </c>
      <c r="G162" s="46" t="s">
        <v>11</v>
      </c>
      <c r="H162" s="43"/>
      <c r="I162" s="43"/>
      <c r="J162" s="43"/>
      <c r="K162" s="43"/>
      <c r="L162" s="43"/>
      <c r="M162" s="43"/>
      <c r="N162" s="43"/>
      <c r="O162" s="43"/>
      <c r="P162" s="43"/>
    </row>
    <row r="163" spans="1:16" s="1" customFormat="1" ht="20.25" customHeight="1" x14ac:dyDescent="0.25">
      <c r="A163" s="47" t="s">
        <v>417</v>
      </c>
      <c r="B163" s="697"/>
      <c r="C163" s="697"/>
      <c r="D163" s="62">
        <v>65</v>
      </c>
      <c r="E163" s="62">
        <v>58</v>
      </c>
      <c r="F163" s="62">
        <v>83</v>
      </c>
      <c r="G163" s="48">
        <v>75</v>
      </c>
      <c r="H163" s="43"/>
      <c r="I163" s="43"/>
      <c r="J163" s="43"/>
      <c r="K163" s="43"/>
      <c r="L163" s="43"/>
      <c r="M163" s="43"/>
      <c r="N163" s="43"/>
      <c r="O163" s="43"/>
      <c r="P163" s="43"/>
    </row>
    <row r="164" spans="1:16" s="1" customFormat="1" ht="20.25" customHeight="1" x14ac:dyDescent="0.25">
      <c r="A164" s="128" t="s">
        <v>129</v>
      </c>
      <c r="B164" s="697"/>
      <c r="C164" s="697"/>
      <c r="D164" s="62">
        <v>2.5</v>
      </c>
      <c r="E164" s="62">
        <v>2.5</v>
      </c>
      <c r="F164" s="62">
        <v>3</v>
      </c>
      <c r="G164" s="48">
        <v>3</v>
      </c>
      <c r="H164" s="43"/>
      <c r="I164" s="43"/>
      <c r="J164" s="43"/>
      <c r="K164" s="43"/>
      <c r="L164" s="43"/>
      <c r="M164" s="43"/>
      <c r="N164" s="43"/>
      <c r="O164" s="43"/>
      <c r="P164" s="43"/>
    </row>
    <row r="165" spans="1:16" s="1" customFormat="1" ht="20.25" customHeight="1" x14ac:dyDescent="0.25">
      <c r="A165" s="127" t="s">
        <v>143</v>
      </c>
      <c r="B165" s="697"/>
      <c r="C165" s="697"/>
      <c r="D165" s="60">
        <v>8.4</v>
      </c>
      <c r="E165" s="62">
        <v>7</v>
      </c>
      <c r="F165" s="60">
        <v>10.8</v>
      </c>
      <c r="G165" s="48">
        <v>9</v>
      </c>
      <c r="H165" s="43"/>
      <c r="I165" s="43"/>
      <c r="J165" s="43"/>
      <c r="K165" s="43"/>
      <c r="L165" s="43"/>
      <c r="M165" s="43"/>
      <c r="N165" s="43"/>
      <c r="O165" s="43"/>
      <c r="P165" s="43"/>
    </row>
    <row r="166" spans="1:16" s="1" customFormat="1" ht="20.25" customHeight="1" x14ac:dyDescent="0.25">
      <c r="A166" s="127" t="s">
        <v>603</v>
      </c>
      <c r="B166" s="697"/>
      <c r="C166" s="697"/>
      <c r="D166" s="60">
        <v>10.5</v>
      </c>
      <c r="E166" s="62">
        <v>10.5</v>
      </c>
      <c r="F166" s="60">
        <v>13.5</v>
      </c>
      <c r="G166" s="129">
        <v>13.5</v>
      </c>
      <c r="H166" s="43"/>
      <c r="I166" s="43"/>
      <c r="J166" s="43"/>
      <c r="K166" s="43"/>
      <c r="L166" s="43"/>
      <c r="M166" s="43"/>
      <c r="N166" s="43"/>
      <c r="O166" s="43"/>
      <c r="P166" s="43"/>
    </row>
    <row r="167" spans="1:16" s="1" customFormat="1" ht="20.25" customHeight="1" x14ac:dyDescent="0.25">
      <c r="A167" s="130" t="s">
        <v>588</v>
      </c>
      <c r="B167" s="697"/>
      <c r="C167" s="697"/>
      <c r="D167" s="131">
        <v>0</v>
      </c>
      <c r="E167" s="63">
        <v>35</v>
      </c>
      <c r="F167" s="132">
        <v>0</v>
      </c>
      <c r="G167" s="133">
        <v>45</v>
      </c>
      <c r="H167" s="43"/>
      <c r="I167" s="43"/>
      <c r="J167" s="43"/>
      <c r="K167" s="43"/>
      <c r="L167" s="43"/>
      <c r="M167" s="43"/>
      <c r="N167" s="43"/>
      <c r="O167" s="43"/>
      <c r="P167" s="43"/>
    </row>
    <row r="168" spans="1:16" s="1" customFormat="1" ht="18" customHeight="1" x14ac:dyDescent="0.25">
      <c r="A168" s="196" t="s">
        <v>602</v>
      </c>
      <c r="B168" s="708"/>
      <c r="C168" s="708"/>
      <c r="D168" s="178">
        <v>0</v>
      </c>
      <c r="E168" s="197">
        <v>35</v>
      </c>
      <c r="F168" s="178">
        <v>0</v>
      </c>
      <c r="G168" s="137">
        <v>45</v>
      </c>
      <c r="H168" s="42"/>
      <c r="I168" s="378"/>
      <c r="J168" s="201"/>
      <c r="K168" s="201"/>
      <c r="L168" s="201"/>
      <c r="M168" s="201"/>
      <c r="N168" s="201"/>
      <c r="O168" s="43"/>
      <c r="P168" s="43"/>
    </row>
    <row r="169" spans="1:16" s="2" customFormat="1" ht="15.75" thickBot="1" x14ac:dyDescent="0.3">
      <c r="A169" s="50" t="s">
        <v>16</v>
      </c>
      <c r="B169" s="698"/>
      <c r="C169" s="698"/>
      <c r="D169" s="260"/>
      <c r="E169" s="106">
        <v>70</v>
      </c>
      <c r="F169" s="260"/>
      <c r="G169" s="53">
        <v>90</v>
      </c>
      <c r="H169" s="20"/>
      <c r="I169" s="20"/>
      <c r="J169" s="20"/>
      <c r="K169" s="20"/>
      <c r="L169" s="20"/>
      <c r="M169" s="20"/>
      <c r="N169" s="20"/>
      <c r="O169" s="20"/>
      <c r="P169" s="20"/>
    </row>
    <row r="170" spans="1:16" s="81" customFormat="1" ht="15.75" customHeight="1" thickBot="1" x14ac:dyDescent="0.3">
      <c r="A170" s="701"/>
      <c r="B170" s="702"/>
      <c r="C170" s="702"/>
      <c r="D170" s="702"/>
      <c r="E170" s="702"/>
      <c r="F170" s="702"/>
      <c r="G170" s="703"/>
      <c r="H170" s="107"/>
      <c r="I170" s="107"/>
      <c r="J170" s="107"/>
      <c r="K170" s="107"/>
      <c r="L170" s="107"/>
      <c r="M170" s="107"/>
      <c r="N170" s="107"/>
      <c r="O170" s="107"/>
      <c r="P170" s="107"/>
    </row>
    <row r="171" spans="1:16" s="2" customFormat="1" x14ac:dyDescent="0.25">
      <c r="A171" s="519" t="s">
        <v>20</v>
      </c>
      <c r="B171" s="520"/>
      <c r="C171" s="520"/>
      <c r="D171" s="520"/>
      <c r="E171" s="520"/>
      <c r="F171" s="520"/>
      <c r="G171" s="521"/>
      <c r="H171" s="20"/>
      <c r="I171" s="20"/>
      <c r="J171" s="20"/>
      <c r="K171" s="20"/>
      <c r="L171" s="20"/>
      <c r="M171" s="20"/>
      <c r="N171" s="20"/>
      <c r="O171" s="20"/>
      <c r="P171" s="20"/>
    </row>
    <row r="172" spans="1:16" s="2" customFormat="1" x14ac:dyDescent="0.25">
      <c r="A172" s="87" t="s">
        <v>27</v>
      </c>
      <c r="B172" s="517"/>
      <c r="C172" s="517"/>
      <c r="D172" s="517" t="s">
        <v>247</v>
      </c>
      <c r="E172" s="517"/>
      <c r="F172" s="517" t="s">
        <v>132</v>
      </c>
      <c r="G172" s="518"/>
      <c r="H172" s="20"/>
      <c r="I172" s="20"/>
      <c r="J172" s="20"/>
      <c r="K172" s="20"/>
      <c r="L172" s="20"/>
      <c r="M172" s="20"/>
      <c r="N172" s="20"/>
      <c r="O172" s="20"/>
      <c r="P172" s="20"/>
    </row>
    <row r="173" spans="1:16" s="2" customFormat="1" x14ac:dyDescent="0.25">
      <c r="A173" s="500" t="s">
        <v>25</v>
      </c>
      <c r="B173" s="501"/>
      <c r="C173" s="501"/>
      <c r="D173" s="501"/>
      <c r="E173" s="501"/>
      <c r="F173" s="501"/>
      <c r="G173" s="502"/>
      <c r="H173" s="20"/>
      <c r="I173" s="20"/>
      <c r="J173" s="20"/>
      <c r="K173" s="20"/>
      <c r="L173" s="20"/>
      <c r="M173" s="20"/>
      <c r="N173" s="20"/>
      <c r="O173" s="20"/>
      <c r="P173" s="20"/>
    </row>
    <row r="174" spans="1:16" s="20" customFormat="1" x14ac:dyDescent="0.25">
      <c r="A174" s="18" t="s">
        <v>21</v>
      </c>
      <c r="B174" s="575"/>
      <c r="C174" s="576"/>
      <c r="D174" s="704">
        <f>[1]TDSheet!$E$173</f>
        <v>5.4</v>
      </c>
      <c r="E174" s="704"/>
      <c r="F174" s="581">
        <f>[2]TDSheet!$E$172</f>
        <v>7.5</v>
      </c>
      <c r="G174" s="584"/>
    </row>
    <row r="175" spans="1:16" s="20" customFormat="1" x14ac:dyDescent="0.25">
      <c r="A175" s="18" t="s">
        <v>22</v>
      </c>
      <c r="B175" s="577"/>
      <c r="C175" s="578"/>
      <c r="D175" s="704">
        <f>[1]TDSheet!$F$173</f>
        <v>3.1</v>
      </c>
      <c r="E175" s="704"/>
      <c r="F175" s="593">
        <f>[2]TDSheet!$F$172</f>
        <v>5.1440000000000001</v>
      </c>
      <c r="G175" s="594"/>
    </row>
    <row r="176" spans="1:16" s="20" customFormat="1" x14ac:dyDescent="0.25">
      <c r="A176" s="18" t="s">
        <v>23</v>
      </c>
      <c r="B176" s="577"/>
      <c r="C176" s="578"/>
      <c r="D176" s="704">
        <f>[1]TDSheet!$G$173</f>
        <v>4.2</v>
      </c>
      <c r="E176" s="704"/>
      <c r="F176" s="593">
        <f>[2]TDSheet!$G$172</f>
        <v>6.3</v>
      </c>
      <c r="G176" s="594"/>
    </row>
    <row r="177" spans="1:16" s="20" customFormat="1" x14ac:dyDescent="0.25">
      <c r="A177" s="18" t="s">
        <v>24</v>
      </c>
      <c r="B177" s="577"/>
      <c r="C177" s="578"/>
      <c r="D177" s="704">
        <f>[1]TDSheet!$H$173</f>
        <v>89.82</v>
      </c>
      <c r="E177" s="704"/>
      <c r="F177" s="581">
        <f>[2]TDSheet!$H$172</f>
        <v>128</v>
      </c>
      <c r="G177" s="584"/>
    </row>
    <row r="178" spans="1:16" s="20" customFormat="1" ht="15.75" thickBot="1" x14ac:dyDescent="0.3">
      <c r="A178" s="21" t="s">
        <v>26</v>
      </c>
      <c r="B178" s="579"/>
      <c r="C178" s="580"/>
      <c r="D178" s="705">
        <f>[1]TDSheet!$I$173</f>
        <v>1.8</v>
      </c>
      <c r="E178" s="705"/>
      <c r="F178" s="585">
        <f>[2]TDSheet!$I$172</f>
        <v>2.2999999999999998</v>
      </c>
      <c r="G178" s="586"/>
    </row>
    <row r="179" spans="1:16" s="2" customFormat="1" ht="15.75" thickBot="1" x14ac:dyDescent="0.3">
      <c r="A179" s="16"/>
      <c r="B179" s="88"/>
      <c r="C179" s="88"/>
      <c r="D179" s="89"/>
      <c r="E179" s="89"/>
      <c r="F179" s="88"/>
      <c r="G179" s="90"/>
      <c r="H179" s="20"/>
      <c r="I179" s="20"/>
      <c r="J179" s="20"/>
      <c r="K179" s="20"/>
      <c r="L179" s="20"/>
      <c r="M179" s="20"/>
      <c r="N179" s="20"/>
      <c r="O179" s="20"/>
      <c r="P179" s="20"/>
    </row>
    <row r="180" spans="1:16" s="2" customFormat="1" ht="32.25" customHeight="1" x14ac:dyDescent="0.25">
      <c r="A180" s="718" t="s">
        <v>28</v>
      </c>
      <c r="B180" s="485" t="s">
        <v>604</v>
      </c>
      <c r="C180" s="485"/>
      <c r="D180" s="485"/>
      <c r="E180" s="485"/>
      <c r="F180" s="485"/>
      <c r="G180" s="486"/>
      <c r="H180" s="138"/>
      <c r="I180" s="20"/>
      <c r="J180" s="20"/>
      <c r="K180" s="20"/>
      <c r="L180" s="20"/>
      <c r="M180" s="20"/>
      <c r="N180" s="20"/>
      <c r="O180" s="20"/>
      <c r="P180" s="20"/>
    </row>
    <row r="181" spans="1:16" s="2" customFormat="1" ht="48" customHeight="1" thickBot="1" x14ac:dyDescent="0.3">
      <c r="A181" s="719"/>
      <c r="B181" s="489"/>
      <c r="C181" s="489"/>
      <c r="D181" s="489"/>
      <c r="E181" s="489"/>
      <c r="F181" s="489"/>
      <c r="G181" s="490"/>
      <c r="H181" s="20"/>
      <c r="I181" s="20"/>
      <c r="J181" s="20"/>
      <c r="K181" s="20"/>
      <c r="L181" s="20"/>
      <c r="M181" s="20"/>
      <c r="N181" s="20"/>
      <c r="O181" s="20"/>
      <c r="P181" s="20"/>
    </row>
    <row r="182" spans="1:16" ht="15.75" thickBot="1" x14ac:dyDescent="0.3"/>
    <row r="183" spans="1:16" s="40" customFormat="1" ht="25.5" customHeight="1" x14ac:dyDescent="0.25">
      <c r="A183" s="79" t="s">
        <v>0</v>
      </c>
      <c r="B183" s="671" t="s">
        <v>969</v>
      </c>
      <c r="C183" s="671"/>
      <c r="D183" s="671"/>
      <c r="E183" s="671"/>
      <c r="F183" s="671"/>
      <c r="G183" s="672"/>
    </row>
    <row r="184" spans="1:16" s="1" customFormat="1" ht="24.75" customHeight="1" x14ac:dyDescent="0.25">
      <c r="A184" s="41" t="s">
        <v>2</v>
      </c>
      <c r="B184" s="699" t="s">
        <v>607</v>
      </c>
      <c r="C184" s="699"/>
      <c r="D184" s="699"/>
      <c r="E184" s="699"/>
      <c r="F184" s="699"/>
      <c r="G184" s="700"/>
      <c r="H184" s="43"/>
      <c r="I184" s="43"/>
      <c r="J184" s="43"/>
      <c r="K184" s="43"/>
      <c r="L184" s="43"/>
      <c r="M184" s="43"/>
      <c r="N184" s="43"/>
      <c r="O184" s="43"/>
      <c r="P184" s="43"/>
    </row>
    <row r="185" spans="1:16" s="43" customFormat="1" ht="18.75" customHeight="1" x14ac:dyDescent="0.25">
      <c r="A185" s="41" t="s">
        <v>4</v>
      </c>
      <c r="B185" s="507" t="s">
        <v>605</v>
      </c>
      <c r="C185" s="507"/>
      <c r="D185" s="507"/>
      <c r="E185" s="507"/>
      <c r="F185" s="507"/>
      <c r="G185" s="508"/>
    </row>
    <row r="186" spans="1:16" s="43" customFormat="1" ht="57" customHeight="1" x14ac:dyDescent="0.25">
      <c r="A186" s="45" t="s">
        <v>5</v>
      </c>
      <c r="B186" s="706" t="s">
        <v>6</v>
      </c>
      <c r="C186" s="706"/>
      <c r="D186" s="706"/>
      <c r="E186" s="706"/>
      <c r="F186" s="706"/>
      <c r="G186" s="707"/>
    </row>
    <row r="187" spans="1:16" x14ac:dyDescent="0.25">
      <c r="A187" s="696" t="s">
        <v>7</v>
      </c>
      <c r="B187" s="514" t="s">
        <v>9</v>
      </c>
      <c r="C187" s="514"/>
      <c r="D187" s="514"/>
      <c r="E187" s="514"/>
      <c r="F187" s="514"/>
      <c r="G187" s="515"/>
      <c r="M187" s="43"/>
    </row>
    <row r="188" spans="1:16" x14ac:dyDescent="0.25">
      <c r="A188" s="696"/>
      <c r="B188" s="514" t="s">
        <v>10</v>
      </c>
      <c r="C188" s="514"/>
      <c r="D188" s="514"/>
      <c r="E188" s="514"/>
      <c r="F188" s="514"/>
      <c r="G188" s="515"/>
      <c r="M188" s="43"/>
    </row>
    <row r="189" spans="1:16" s="1" customFormat="1" ht="20.25" customHeight="1" x14ac:dyDescent="0.25">
      <c r="A189" s="696"/>
      <c r="B189" s="697"/>
      <c r="C189" s="697"/>
      <c r="D189" s="269" t="s">
        <v>8</v>
      </c>
      <c r="E189" s="269" t="s">
        <v>11</v>
      </c>
      <c r="F189" s="269" t="s">
        <v>8</v>
      </c>
      <c r="G189" s="46" t="s">
        <v>11</v>
      </c>
      <c r="H189" s="43"/>
      <c r="I189" s="43"/>
      <c r="J189" s="43"/>
      <c r="K189" s="43"/>
      <c r="L189" s="43"/>
      <c r="M189" s="43"/>
      <c r="N189" s="43"/>
      <c r="O189" s="43"/>
      <c r="P189" s="43"/>
    </row>
    <row r="190" spans="1:16" s="1" customFormat="1" ht="20.25" customHeight="1" x14ac:dyDescent="0.25">
      <c r="A190" s="47" t="s">
        <v>417</v>
      </c>
      <c r="B190" s="697"/>
      <c r="C190" s="697"/>
      <c r="D190" s="62">
        <v>43</v>
      </c>
      <c r="E190" s="62">
        <v>38.5</v>
      </c>
      <c r="F190" s="62">
        <v>53</v>
      </c>
      <c r="G190" s="48">
        <v>47.4</v>
      </c>
      <c r="H190" s="43"/>
      <c r="I190" s="43"/>
      <c r="J190" s="43"/>
      <c r="K190" s="43"/>
      <c r="L190" s="43"/>
      <c r="M190" s="43"/>
      <c r="N190" s="43"/>
      <c r="O190" s="43"/>
      <c r="P190" s="43"/>
    </row>
    <row r="191" spans="1:16" s="1" customFormat="1" ht="20.25" customHeight="1" x14ac:dyDescent="0.25">
      <c r="A191" s="47" t="s">
        <v>129</v>
      </c>
      <c r="B191" s="697"/>
      <c r="C191" s="697"/>
      <c r="D191" s="62">
        <v>2.1</v>
      </c>
      <c r="E191" s="62">
        <v>2.1</v>
      </c>
      <c r="F191" s="62">
        <v>2.6</v>
      </c>
      <c r="G191" s="48">
        <v>2.6</v>
      </c>
      <c r="H191" s="43"/>
      <c r="I191" s="43"/>
      <c r="J191" s="43"/>
      <c r="K191" s="43"/>
      <c r="L191" s="43"/>
      <c r="M191" s="43"/>
      <c r="N191" s="43"/>
      <c r="O191" s="43"/>
      <c r="P191" s="43"/>
    </row>
    <row r="192" spans="1:16" s="1" customFormat="1" ht="20.25" customHeight="1" x14ac:dyDescent="0.25">
      <c r="A192" s="130" t="s">
        <v>609</v>
      </c>
      <c r="B192" s="697"/>
      <c r="C192" s="697"/>
      <c r="D192" s="131">
        <v>0</v>
      </c>
      <c r="E192" s="63">
        <v>24</v>
      </c>
      <c r="F192" s="131">
        <v>0</v>
      </c>
      <c r="G192" s="64">
        <v>30</v>
      </c>
      <c r="H192" s="43"/>
      <c r="I192" s="43"/>
      <c r="J192" s="43"/>
      <c r="K192" s="43"/>
      <c r="L192" s="43"/>
      <c r="M192" s="43"/>
      <c r="N192" s="43"/>
      <c r="O192" s="43"/>
      <c r="P192" s="43"/>
    </row>
    <row r="193" spans="1:16" s="1" customFormat="1" ht="20.25" customHeight="1" x14ac:dyDescent="0.25">
      <c r="A193" s="47" t="s">
        <v>123</v>
      </c>
      <c r="B193" s="697"/>
      <c r="C193" s="697"/>
      <c r="D193" s="60">
        <v>147</v>
      </c>
      <c r="E193" s="62" t="s">
        <v>612</v>
      </c>
      <c r="F193" s="60">
        <v>181</v>
      </c>
      <c r="G193" s="48" t="s">
        <v>614</v>
      </c>
      <c r="H193" s="43">
        <f>(D193+D194+D195)/3</f>
        <v>158</v>
      </c>
      <c r="I193" s="43">
        <f>(F193+F194+F195)/3</f>
        <v>195</v>
      </c>
      <c r="J193" s="43"/>
      <c r="K193" s="43"/>
      <c r="L193" s="43"/>
      <c r="M193" s="43"/>
      <c r="N193" s="43"/>
      <c r="O193" s="43"/>
      <c r="P193" s="43"/>
    </row>
    <row r="194" spans="1:16" s="1" customFormat="1" ht="20.25" customHeight="1" x14ac:dyDescent="0.25">
      <c r="A194" s="47" t="s">
        <v>124</v>
      </c>
      <c r="B194" s="697"/>
      <c r="C194" s="697"/>
      <c r="D194" s="60">
        <v>157</v>
      </c>
      <c r="E194" s="62" t="s">
        <v>612</v>
      </c>
      <c r="F194" s="60">
        <v>195</v>
      </c>
      <c r="G194" s="48" t="s">
        <v>614</v>
      </c>
      <c r="H194" s="43"/>
      <c r="I194" s="43"/>
      <c r="J194" s="43"/>
      <c r="K194" s="43"/>
      <c r="L194" s="43"/>
      <c r="M194" s="43"/>
      <c r="N194" s="43"/>
      <c r="O194" s="43"/>
      <c r="P194" s="43"/>
    </row>
    <row r="195" spans="1:16" s="1" customFormat="1" ht="20.25" customHeight="1" x14ac:dyDescent="0.25">
      <c r="A195" s="47" t="s">
        <v>125</v>
      </c>
      <c r="B195" s="697"/>
      <c r="C195" s="697"/>
      <c r="D195" s="60">
        <v>170</v>
      </c>
      <c r="E195" s="62" t="s">
        <v>612</v>
      </c>
      <c r="F195" s="60">
        <v>209</v>
      </c>
      <c r="G195" s="48" t="s">
        <v>614</v>
      </c>
      <c r="H195" s="43"/>
      <c r="I195" s="43"/>
      <c r="J195" s="43"/>
      <c r="K195" s="43"/>
      <c r="L195" s="43"/>
      <c r="M195" s="43"/>
      <c r="N195" s="43"/>
      <c r="O195" s="43"/>
      <c r="P195" s="43"/>
    </row>
    <row r="196" spans="1:16" s="1" customFormat="1" ht="20.25" customHeight="1" x14ac:dyDescent="0.25">
      <c r="A196" s="47" t="s">
        <v>468</v>
      </c>
      <c r="B196" s="697"/>
      <c r="C196" s="697"/>
      <c r="D196" s="60">
        <v>183</v>
      </c>
      <c r="E196" s="62" t="s">
        <v>612</v>
      </c>
      <c r="F196" s="60">
        <v>226</v>
      </c>
      <c r="G196" s="48" t="s">
        <v>614</v>
      </c>
      <c r="H196" s="43"/>
      <c r="I196" s="43"/>
      <c r="J196" s="43"/>
      <c r="K196" s="43"/>
      <c r="L196" s="43"/>
      <c r="M196" s="43"/>
      <c r="N196" s="43"/>
      <c r="O196" s="43"/>
      <c r="P196" s="43"/>
    </row>
    <row r="197" spans="1:16" s="1" customFormat="1" ht="20.25" customHeight="1" x14ac:dyDescent="0.25">
      <c r="A197" s="130" t="s">
        <v>610</v>
      </c>
      <c r="B197" s="697"/>
      <c r="C197" s="697"/>
      <c r="D197" s="132">
        <v>0</v>
      </c>
      <c r="E197" s="63">
        <v>105</v>
      </c>
      <c r="F197" s="132">
        <v>0</v>
      </c>
      <c r="G197" s="133">
        <v>129</v>
      </c>
      <c r="H197" s="43"/>
      <c r="I197" s="43"/>
      <c r="J197" s="43"/>
      <c r="K197" s="43"/>
      <c r="L197" s="43"/>
      <c r="M197" s="43"/>
      <c r="N197" s="43"/>
      <c r="O197" s="43"/>
      <c r="P197" s="43"/>
    </row>
    <row r="198" spans="1:16" s="1" customFormat="1" ht="20.25" customHeight="1" x14ac:dyDescent="0.25">
      <c r="A198" s="127" t="s">
        <v>143</v>
      </c>
      <c r="B198" s="697"/>
      <c r="C198" s="697"/>
      <c r="D198" s="60">
        <v>10.4</v>
      </c>
      <c r="E198" s="62">
        <v>8.3000000000000007</v>
      </c>
      <c r="F198" s="60">
        <v>13</v>
      </c>
      <c r="G198" s="129">
        <v>10.4</v>
      </c>
      <c r="H198" s="43"/>
      <c r="I198" s="43"/>
      <c r="J198" s="43"/>
      <c r="K198" s="43"/>
      <c r="L198" s="43"/>
      <c r="M198" s="43"/>
      <c r="N198" s="43"/>
      <c r="O198" s="43"/>
      <c r="P198" s="43"/>
    </row>
    <row r="199" spans="1:16" s="1" customFormat="1" ht="20.25" customHeight="1" x14ac:dyDescent="0.25">
      <c r="A199" s="127" t="s">
        <v>171</v>
      </c>
      <c r="B199" s="697"/>
      <c r="C199" s="697"/>
      <c r="D199" s="60">
        <v>2</v>
      </c>
      <c r="E199" s="62">
        <v>2</v>
      </c>
      <c r="F199" s="60">
        <v>2.5</v>
      </c>
      <c r="G199" s="129">
        <v>2.5</v>
      </c>
      <c r="H199" s="43"/>
      <c r="I199" s="43"/>
      <c r="J199" s="43"/>
      <c r="K199" s="43"/>
      <c r="L199" s="43"/>
      <c r="M199" s="43"/>
      <c r="N199" s="43"/>
      <c r="O199" s="43"/>
      <c r="P199" s="43"/>
    </row>
    <row r="200" spans="1:16" s="1" customFormat="1" ht="20.25" customHeight="1" x14ac:dyDescent="0.25">
      <c r="A200" s="130" t="s">
        <v>611</v>
      </c>
      <c r="B200" s="697"/>
      <c r="C200" s="697"/>
      <c r="D200" s="132">
        <v>0</v>
      </c>
      <c r="E200" s="63">
        <v>6.3</v>
      </c>
      <c r="F200" s="132">
        <v>0</v>
      </c>
      <c r="G200" s="133">
        <v>7.8</v>
      </c>
      <c r="H200" s="43"/>
      <c r="I200" s="43"/>
      <c r="J200" s="43"/>
      <c r="K200" s="43"/>
      <c r="L200" s="43"/>
      <c r="M200" s="43"/>
      <c r="N200" s="43"/>
      <c r="O200" s="43"/>
      <c r="P200" s="43"/>
    </row>
    <row r="201" spans="1:16" s="1" customFormat="1" ht="20.25" customHeight="1" x14ac:dyDescent="0.25">
      <c r="A201" s="127" t="s">
        <v>171</v>
      </c>
      <c r="B201" s="697"/>
      <c r="C201" s="697"/>
      <c r="D201" s="60">
        <v>1.5</v>
      </c>
      <c r="E201" s="62">
        <v>1.5</v>
      </c>
      <c r="F201" s="60">
        <v>2</v>
      </c>
      <c r="G201" s="129">
        <v>2</v>
      </c>
      <c r="H201" s="43"/>
      <c r="I201" s="43"/>
      <c r="J201" s="43"/>
      <c r="K201" s="43"/>
      <c r="L201" s="43"/>
      <c r="M201" s="43"/>
      <c r="N201" s="43"/>
      <c r="O201" s="43"/>
      <c r="P201" s="43"/>
    </row>
    <row r="202" spans="1:16" s="1" customFormat="1" ht="20.25" customHeight="1" x14ac:dyDescent="0.25">
      <c r="A202" s="127" t="s">
        <v>236</v>
      </c>
      <c r="B202" s="697"/>
      <c r="C202" s="697"/>
      <c r="D202" s="60">
        <v>2.1</v>
      </c>
      <c r="E202" s="62">
        <v>2.1</v>
      </c>
      <c r="F202" s="60">
        <v>2.6</v>
      </c>
      <c r="G202" s="129">
        <v>2.6</v>
      </c>
      <c r="H202" s="43"/>
      <c r="I202" s="43"/>
      <c r="J202" s="43"/>
      <c r="K202" s="43"/>
      <c r="L202" s="43"/>
      <c r="M202" s="43"/>
      <c r="N202" s="43"/>
      <c r="O202" s="43"/>
      <c r="P202" s="43"/>
    </row>
    <row r="203" spans="1:16" s="1" customFormat="1" ht="20.25" customHeight="1" x14ac:dyDescent="0.25">
      <c r="A203" s="130" t="s">
        <v>245</v>
      </c>
      <c r="B203" s="697"/>
      <c r="C203" s="697"/>
      <c r="D203" s="132">
        <v>0</v>
      </c>
      <c r="E203" s="63">
        <v>148</v>
      </c>
      <c r="F203" s="132">
        <v>0</v>
      </c>
      <c r="G203" s="133">
        <v>183</v>
      </c>
      <c r="H203" s="43"/>
      <c r="I203" s="43"/>
      <c r="J203" s="43"/>
      <c r="K203" s="43"/>
      <c r="L203" s="43"/>
      <c r="M203" s="43"/>
      <c r="N203" s="43"/>
      <c r="O203" s="43"/>
      <c r="P203" s="43"/>
    </row>
    <row r="204" spans="1:16" s="1" customFormat="1" ht="20.25" customHeight="1" x14ac:dyDescent="0.25">
      <c r="A204" s="130" t="s">
        <v>608</v>
      </c>
      <c r="B204" s="697"/>
      <c r="C204" s="697"/>
      <c r="D204" s="131">
        <v>0</v>
      </c>
      <c r="E204" s="63">
        <v>127</v>
      </c>
      <c r="F204" s="132">
        <v>0</v>
      </c>
      <c r="G204" s="133">
        <v>156</v>
      </c>
      <c r="H204" s="43"/>
      <c r="I204" s="43"/>
      <c r="J204" s="43"/>
      <c r="K204" s="43"/>
      <c r="L204" s="43"/>
      <c r="M204" s="43"/>
      <c r="N204" s="43"/>
      <c r="O204" s="43"/>
      <c r="P204" s="43"/>
    </row>
    <row r="205" spans="1:16" s="1" customFormat="1" ht="18" customHeight="1" x14ac:dyDescent="0.25">
      <c r="A205" s="104" t="s">
        <v>129</v>
      </c>
      <c r="B205" s="708"/>
      <c r="C205" s="708"/>
      <c r="D205" s="66">
        <v>3</v>
      </c>
      <c r="E205" s="71">
        <v>3</v>
      </c>
      <c r="F205" s="66">
        <v>4</v>
      </c>
      <c r="G205" s="68">
        <v>4</v>
      </c>
      <c r="H205" s="42"/>
      <c r="I205" s="378"/>
      <c r="J205" s="201"/>
      <c r="K205" s="201"/>
      <c r="L205" s="201"/>
      <c r="M205" s="201"/>
      <c r="N205" s="201"/>
      <c r="O205" s="43"/>
      <c r="P205" s="43"/>
    </row>
    <row r="206" spans="1:16" s="2" customFormat="1" ht="15.75" thickBot="1" x14ac:dyDescent="0.3">
      <c r="A206" s="50" t="s">
        <v>16</v>
      </c>
      <c r="B206" s="698"/>
      <c r="C206" s="698"/>
      <c r="D206" s="260">
        <v>0</v>
      </c>
      <c r="E206" s="106">
        <v>130</v>
      </c>
      <c r="F206" s="260">
        <v>0</v>
      </c>
      <c r="G206" s="53">
        <v>160</v>
      </c>
      <c r="H206" s="20"/>
      <c r="I206" s="20"/>
      <c r="J206" s="20"/>
      <c r="K206" s="20"/>
      <c r="L206" s="20"/>
      <c r="M206" s="20"/>
      <c r="N206" s="20"/>
      <c r="O206" s="20"/>
      <c r="P206" s="20"/>
    </row>
    <row r="207" spans="1:16" s="81" customFormat="1" ht="15.75" customHeight="1" thickBot="1" x14ac:dyDescent="0.3">
      <c r="A207" s="701" t="s">
        <v>613</v>
      </c>
      <c r="B207" s="702"/>
      <c r="C207" s="702"/>
      <c r="D207" s="702"/>
      <c r="E207" s="702"/>
      <c r="F207" s="702"/>
      <c r="G207" s="703"/>
      <c r="H207" s="107"/>
      <c r="I207" s="107"/>
      <c r="J207" s="107"/>
      <c r="K207" s="107"/>
      <c r="L207" s="107"/>
      <c r="M207" s="107"/>
      <c r="N207" s="107"/>
      <c r="O207" s="107"/>
      <c r="P207" s="107"/>
    </row>
    <row r="208" spans="1:16" s="2" customFormat="1" x14ac:dyDescent="0.25">
      <c r="A208" s="519" t="s">
        <v>20</v>
      </c>
      <c r="B208" s="520"/>
      <c r="C208" s="520"/>
      <c r="D208" s="520"/>
      <c r="E208" s="520"/>
      <c r="F208" s="520"/>
      <c r="G208" s="521"/>
      <c r="H208" s="20"/>
      <c r="I208" s="20"/>
      <c r="J208" s="20"/>
      <c r="K208" s="20"/>
      <c r="L208" s="20"/>
      <c r="M208" s="20"/>
      <c r="N208" s="20"/>
      <c r="O208" s="20"/>
      <c r="P208" s="20"/>
    </row>
    <row r="209" spans="1:16" s="2" customFormat="1" x14ac:dyDescent="0.25">
      <c r="A209" s="87" t="s">
        <v>27</v>
      </c>
      <c r="B209" s="517"/>
      <c r="C209" s="517"/>
      <c r="D209" s="517" t="s">
        <v>606</v>
      </c>
      <c r="E209" s="517"/>
      <c r="F209" s="517" t="s">
        <v>447</v>
      </c>
      <c r="G209" s="518"/>
      <c r="H209" s="20"/>
      <c r="I209" s="20"/>
      <c r="J209" s="20"/>
      <c r="K209" s="20"/>
      <c r="L209" s="20"/>
      <c r="M209" s="20"/>
      <c r="N209" s="20"/>
      <c r="O209" s="20"/>
      <c r="P209" s="20"/>
    </row>
    <row r="210" spans="1:16" s="2" customFormat="1" x14ac:dyDescent="0.25">
      <c r="A210" s="500" t="s">
        <v>25</v>
      </c>
      <c r="B210" s="501"/>
      <c r="C210" s="501"/>
      <c r="D210" s="501"/>
      <c r="E210" s="501"/>
      <c r="F210" s="501"/>
      <c r="G210" s="502"/>
      <c r="H210" s="20"/>
      <c r="I210" s="20"/>
      <c r="J210" s="20"/>
      <c r="K210" s="20"/>
      <c r="L210" s="20"/>
      <c r="M210" s="20"/>
      <c r="N210" s="20"/>
      <c r="O210" s="20"/>
      <c r="P210" s="20"/>
    </row>
    <row r="211" spans="1:16" s="20" customFormat="1" x14ac:dyDescent="0.25">
      <c r="A211" s="18" t="s">
        <v>21</v>
      </c>
      <c r="B211" s="575"/>
      <c r="C211" s="576"/>
      <c r="D211" s="704">
        <f>[3]TDSheet!$E$256</f>
        <v>9.6</v>
      </c>
      <c r="E211" s="704"/>
      <c r="F211" s="581">
        <f>[4]TDSheet!$E$255</f>
        <v>10.4</v>
      </c>
      <c r="G211" s="584"/>
    </row>
    <row r="212" spans="1:16" s="20" customFormat="1" x14ac:dyDescent="0.25">
      <c r="A212" s="18" t="s">
        <v>22</v>
      </c>
      <c r="B212" s="577"/>
      <c r="C212" s="578"/>
      <c r="D212" s="704">
        <f>[3]TDSheet!$F$256</f>
        <v>14.7</v>
      </c>
      <c r="E212" s="704"/>
      <c r="F212" s="593">
        <f>[4]TDSheet!$F$255</f>
        <v>16.643999999999998</v>
      </c>
      <c r="G212" s="594"/>
    </row>
    <row r="213" spans="1:16" s="20" customFormat="1" x14ac:dyDescent="0.25">
      <c r="A213" s="18" t="s">
        <v>23</v>
      </c>
      <c r="B213" s="577"/>
      <c r="C213" s="578"/>
      <c r="D213" s="704">
        <f>[3]TDSheet!$G$256</f>
        <v>19.8</v>
      </c>
      <c r="E213" s="704"/>
      <c r="F213" s="593">
        <f>[4]TDSheet!$G$255</f>
        <v>24.3</v>
      </c>
      <c r="G213" s="594"/>
    </row>
    <row r="214" spans="1:16" s="20" customFormat="1" x14ac:dyDescent="0.25">
      <c r="A214" s="18" t="s">
        <v>24</v>
      </c>
      <c r="B214" s="577"/>
      <c r="C214" s="578"/>
      <c r="D214" s="704">
        <f>[3]TDSheet!$H$256</f>
        <v>263</v>
      </c>
      <c r="E214" s="704"/>
      <c r="F214" s="581">
        <f>[4]TDSheet!$H$255</f>
        <v>298.5</v>
      </c>
      <c r="G214" s="584"/>
    </row>
    <row r="215" spans="1:16" s="20" customFormat="1" ht="15.75" thickBot="1" x14ac:dyDescent="0.3">
      <c r="A215" s="21" t="s">
        <v>26</v>
      </c>
      <c r="B215" s="579"/>
      <c r="C215" s="580"/>
      <c r="D215" s="705">
        <f>[3]TDSheet!$I$256</f>
        <v>5.2</v>
      </c>
      <c r="E215" s="705"/>
      <c r="F215" s="585">
        <f>[4]TDSheet!$I$255</f>
        <v>6.4</v>
      </c>
      <c r="G215" s="586"/>
    </row>
    <row r="216" spans="1:16" s="2" customFormat="1" ht="15.75" thickBot="1" x14ac:dyDescent="0.3">
      <c r="A216" s="16"/>
      <c r="B216" s="88"/>
      <c r="C216" s="88"/>
      <c r="D216" s="89"/>
      <c r="E216" s="89"/>
      <c r="F216" s="88"/>
      <c r="G216" s="90"/>
      <c r="H216" s="20"/>
      <c r="I216" s="20"/>
      <c r="J216" s="20"/>
      <c r="K216" s="20"/>
      <c r="L216" s="20"/>
      <c r="M216" s="20"/>
      <c r="N216" s="20"/>
      <c r="O216" s="20"/>
      <c r="P216" s="20"/>
    </row>
    <row r="217" spans="1:16" s="2" customFormat="1" ht="32.25" customHeight="1" x14ac:dyDescent="0.25">
      <c r="A217" s="718" t="s">
        <v>28</v>
      </c>
      <c r="B217" s="485" t="s">
        <v>825</v>
      </c>
      <c r="C217" s="485"/>
      <c r="D217" s="485"/>
      <c r="E217" s="485"/>
      <c r="F217" s="485"/>
      <c r="G217" s="486"/>
      <c r="H217" s="138"/>
      <c r="I217" s="20"/>
      <c r="J217" s="20"/>
      <c r="K217" s="20"/>
      <c r="L217" s="20"/>
      <c r="M217" s="20"/>
      <c r="N217" s="20"/>
      <c r="O217" s="20"/>
      <c r="P217" s="20"/>
    </row>
    <row r="218" spans="1:16" s="2" customFormat="1" ht="106.5" customHeight="1" thickBot="1" x14ac:dyDescent="0.3">
      <c r="A218" s="719"/>
      <c r="B218" s="489"/>
      <c r="C218" s="489"/>
      <c r="D218" s="489"/>
      <c r="E218" s="489"/>
      <c r="F218" s="489"/>
      <c r="G218" s="490"/>
      <c r="H218" s="20"/>
      <c r="I218" s="20"/>
      <c r="J218" s="20"/>
      <c r="K218" s="20"/>
      <c r="L218" s="20"/>
      <c r="M218" s="20"/>
      <c r="N218" s="20"/>
      <c r="O218" s="20"/>
      <c r="P218" s="20"/>
    </row>
    <row r="219" spans="1:16" ht="15.75" thickBot="1" x14ac:dyDescent="0.3"/>
    <row r="220" spans="1:16" s="40" customFormat="1" ht="25.5" customHeight="1" x14ac:dyDescent="0.25">
      <c r="A220" s="79" t="s">
        <v>0</v>
      </c>
      <c r="B220" s="610" t="s">
        <v>970</v>
      </c>
      <c r="C220" s="610"/>
      <c r="D220" s="610"/>
      <c r="E220" s="610"/>
      <c r="F220" s="610"/>
      <c r="G220" s="611"/>
    </row>
    <row r="221" spans="1:16" s="1" customFormat="1" ht="24.75" customHeight="1" x14ac:dyDescent="0.25">
      <c r="A221" s="41" t="s">
        <v>2</v>
      </c>
      <c r="B221" s="677" t="s">
        <v>616</v>
      </c>
      <c r="C221" s="677"/>
      <c r="D221" s="677"/>
      <c r="E221" s="677"/>
      <c r="F221" s="677"/>
      <c r="G221" s="678"/>
      <c r="H221" s="43"/>
      <c r="I221" s="43"/>
      <c r="J221" s="43"/>
      <c r="K221" s="43"/>
      <c r="L221" s="43"/>
      <c r="M221" s="43"/>
      <c r="N221" s="43"/>
      <c r="O221" s="43"/>
      <c r="P221" s="43"/>
    </row>
    <row r="222" spans="1:16" s="43" customFormat="1" ht="18.75" customHeight="1" x14ac:dyDescent="0.25">
      <c r="A222" s="41" t="s">
        <v>4</v>
      </c>
      <c r="B222" s="507" t="s">
        <v>615</v>
      </c>
      <c r="C222" s="507"/>
      <c r="D222" s="507"/>
      <c r="E222" s="507"/>
      <c r="F222" s="507"/>
      <c r="G222" s="508"/>
    </row>
    <row r="223" spans="1:16" s="43" customFormat="1" ht="57" customHeight="1" x14ac:dyDescent="0.25">
      <c r="A223" s="45" t="s">
        <v>5</v>
      </c>
      <c r="B223" s="706" t="s">
        <v>6</v>
      </c>
      <c r="C223" s="706"/>
      <c r="D223" s="706"/>
      <c r="E223" s="706"/>
      <c r="F223" s="706"/>
      <c r="G223" s="707"/>
    </row>
    <row r="224" spans="1:16" x14ac:dyDescent="0.25">
      <c r="A224" s="696" t="s">
        <v>7</v>
      </c>
      <c r="B224" s="514" t="s">
        <v>9</v>
      </c>
      <c r="C224" s="514"/>
      <c r="D224" s="514"/>
      <c r="E224" s="514"/>
      <c r="F224" s="514"/>
      <c r="G224" s="515"/>
      <c r="M224" s="43"/>
    </row>
    <row r="225" spans="1:16" x14ac:dyDescent="0.25">
      <c r="A225" s="696"/>
      <c r="B225" s="514" t="s">
        <v>10</v>
      </c>
      <c r="C225" s="514"/>
      <c r="D225" s="514"/>
      <c r="E225" s="514"/>
      <c r="F225" s="514"/>
      <c r="G225" s="515"/>
      <c r="M225" s="43"/>
    </row>
    <row r="226" spans="1:16" s="1" customFormat="1" ht="20.25" customHeight="1" x14ac:dyDescent="0.25">
      <c r="A226" s="696"/>
      <c r="B226" s="697"/>
      <c r="C226" s="697"/>
      <c r="D226" s="269" t="s">
        <v>8</v>
      </c>
      <c r="E226" s="269" t="s">
        <v>11</v>
      </c>
      <c r="F226" s="269" t="s">
        <v>8</v>
      </c>
      <c r="G226" s="46" t="s">
        <v>11</v>
      </c>
      <c r="H226" s="43"/>
      <c r="I226" s="43"/>
      <c r="J226" s="43"/>
      <c r="K226" s="43"/>
      <c r="L226" s="43"/>
      <c r="M226" s="43"/>
      <c r="N226" s="43"/>
      <c r="O226" s="43"/>
      <c r="P226" s="43"/>
    </row>
    <row r="227" spans="1:16" s="1" customFormat="1" ht="20.25" customHeight="1" x14ac:dyDescent="0.25">
      <c r="A227" s="47" t="s">
        <v>417</v>
      </c>
      <c r="B227" s="697"/>
      <c r="C227" s="697"/>
      <c r="D227" s="62">
        <v>66</v>
      </c>
      <c r="E227" s="62">
        <v>59</v>
      </c>
      <c r="F227" s="62">
        <v>88</v>
      </c>
      <c r="G227" s="48">
        <v>79</v>
      </c>
      <c r="H227" s="43"/>
      <c r="I227" s="62">
        <v>96</v>
      </c>
      <c r="J227" s="62">
        <v>85</v>
      </c>
      <c r="K227" s="62">
        <v>112</v>
      </c>
      <c r="L227" s="48">
        <v>100</v>
      </c>
      <c r="M227" s="43"/>
      <c r="N227" s="43"/>
      <c r="O227" s="43"/>
      <c r="P227" s="43"/>
    </row>
    <row r="228" spans="1:16" s="1" customFormat="1" ht="20.25" customHeight="1" x14ac:dyDescent="0.25">
      <c r="A228" s="130" t="s">
        <v>579</v>
      </c>
      <c r="B228" s="697"/>
      <c r="C228" s="697"/>
      <c r="D228" s="131">
        <v>0</v>
      </c>
      <c r="E228" s="63">
        <v>41</v>
      </c>
      <c r="F228" s="131">
        <v>0</v>
      </c>
      <c r="G228" s="64">
        <v>55</v>
      </c>
      <c r="H228" s="43"/>
      <c r="I228" s="132">
        <v>0</v>
      </c>
      <c r="J228" s="132">
        <v>60</v>
      </c>
      <c r="K228" s="131">
        <v>0</v>
      </c>
      <c r="L228" s="64">
        <v>70</v>
      </c>
      <c r="M228" s="43"/>
      <c r="N228" s="43"/>
      <c r="O228" s="43"/>
      <c r="P228" s="43"/>
    </row>
    <row r="229" spans="1:16" s="109" customFormat="1" ht="20.25" customHeight="1" x14ac:dyDescent="0.25">
      <c r="A229" s="47" t="s">
        <v>235</v>
      </c>
      <c r="B229" s="697"/>
      <c r="C229" s="697"/>
      <c r="D229" s="60" t="s">
        <v>531</v>
      </c>
      <c r="E229" s="62">
        <v>7</v>
      </c>
      <c r="F229" s="60" t="s">
        <v>623</v>
      </c>
      <c r="G229" s="48">
        <v>10</v>
      </c>
      <c r="H229" s="112"/>
      <c r="I229" s="112"/>
      <c r="J229" s="112"/>
      <c r="K229" s="112"/>
      <c r="L229" s="112"/>
      <c r="M229" s="112"/>
      <c r="N229" s="112"/>
      <c r="O229" s="112"/>
      <c r="P229" s="112"/>
    </row>
    <row r="230" spans="1:16" s="1" customFormat="1" ht="20.25" customHeight="1" x14ac:dyDescent="0.25">
      <c r="A230" s="47" t="s">
        <v>174</v>
      </c>
      <c r="B230" s="697"/>
      <c r="C230" s="697"/>
      <c r="D230" s="60">
        <v>4</v>
      </c>
      <c r="E230" s="62" t="s">
        <v>620</v>
      </c>
      <c r="F230" s="60">
        <v>5</v>
      </c>
      <c r="G230" s="48" t="s">
        <v>622</v>
      </c>
      <c r="H230" s="43"/>
      <c r="I230" s="43"/>
      <c r="J230" s="43"/>
      <c r="K230" s="43"/>
      <c r="L230" s="43"/>
      <c r="M230" s="43"/>
      <c r="N230" s="43"/>
      <c r="O230" s="43"/>
      <c r="P230" s="43"/>
    </row>
    <row r="231" spans="1:16" s="1" customFormat="1" ht="20.25" customHeight="1" x14ac:dyDescent="0.25">
      <c r="A231" s="58" t="s">
        <v>245</v>
      </c>
      <c r="B231" s="697"/>
      <c r="C231" s="697"/>
      <c r="D231" s="131">
        <v>0</v>
      </c>
      <c r="E231" s="132">
        <v>65</v>
      </c>
      <c r="F231" s="131">
        <v>0</v>
      </c>
      <c r="G231" s="215">
        <v>87</v>
      </c>
      <c r="H231" s="43"/>
      <c r="I231" s="43"/>
      <c r="J231" s="43"/>
      <c r="K231" s="43"/>
      <c r="L231" s="43"/>
      <c r="M231" s="43"/>
      <c r="N231" s="43"/>
      <c r="O231" s="43"/>
      <c r="P231" s="43"/>
    </row>
    <row r="232" spans="1:16" s="1" customFormat="1" ht="20.25" customHeight="1" x14ac:dyDescent="0.25">
      <c r="A232" s="47" t="s">
        <v>619</v>
      </c>
      <c r="B232" s="697"/>
      <c r="C232" s="697"/>
      <c r="D232" s="60">
        <v>2</v>
      </c>
      <c r="E232" s="62">
        <v>2</v>
      </c>
      <c r="F232" s="60">
        <v>2.5</v>
      </c>
      <c r="G232" s="48">
        <v>2.5</v>
      </c>
      <c r="H232" s="43"/>
      <c r="I232" s="43"/>
      <c r="J232" s="43"/>
      <c r="K232" s="43"/>
      <c r="L232" s="43"/>
      <c r="M232" s="43"/>
      <c r="N232" s="43"/>
      <c r="O232" s="43"/>
      <c r="P232" s="43"/>
    </row>
    <row r="233" spans="1:16" s="1" customFormat="1" ht="20.25" customHeight="1" x14ac:dyDescent="0.25">
      <c r="A233" s="130" t="s">
        <v>618</v>
      </c>
      <c r="B233" s="697"/>
      <c r="C233" s="697"/>
      <c r="D233" s="131"/>
      <c r="E233" s="63">
        <v>60</v>
      </c>
      <c r="F233" s="132"/>
      <c r="G233" s="133">
        <v>80</v>
      </c>
      <c r="H233" s="43"/>
      <c r="I233" s="43"/>
      <c r="J233" s="43"/>
      <c r="K233" s="43"/>
      <c r="L233" s="43"/>
      <c r="M233" s="43"/>
      <c r="N233" s="43"/>
      <c r="O233" s="43"/>
      <c r="P233" s="43"/>
    </row>
    <row r="234" spans="1:16" s="1" customFormat="1" ht="18" customHeight="1" x14ac:dyDescent="0.25">
      <c r="A234" s="104" t="s">
        <v>617</v>
      </c>
      <c r="B234" s="708"/>
      <c r="C234" s="708"/>
      <c r="D234" s="66"/>
      <c r="E234" s="71">
        <v>5</v>
      </c>
      <c r="F234" s="66"/>
      <c r="G234" s="68">
        <v>5</v>
      </c>
      <c r="H234" s="42"/>
      <c r="I234" s="378"/>
      <c r="J234" s="201"/>
      <c r="K234" s="201"/>
      <c r="L234" s="201"/>
      <c r="M234" s="201"/>
      <c r="N234" s="201"/>
      <c r="O234" s="43"/>
      <c r="P234" s="43"/>
    </row>
    <row r="235" spans="1:16" s="2" customFormat="1" ht="15.75" thickBot="1" x14ac:dyDescent="0.3">
      <c r="A235" s="50" t="s">
        <v>16</v>
      </c>
      <c r="B235" s="698"/>
      <c r="C235" s="698"/>
      <c r="D235" s="260">
        <v>0</v>
      </c>
      <c r="E235" s="106">
        <v>65</v>
      </c>
      <c r="F235" s="260">
        <v>0</v>
      </c>
      <c r="G235" s="53">
        <v>85</v>
      </c>
      <c r="H235" s="20"/>
      <c r="I235" s="20"/>
      <c r="J235" s="20"/>
      <c r="K235" s="20"/>
      <c r="L235" s="20"/>
      <c r="M235" s="20"/>
      <c r="N235" s="20"/>
      <c r="O235" s="20"/>
      <c r="P235" s="20"/>
    </row>
    <row r="236" spans="1:16" s="81" customFormat="1" ht="15.75" customHeight="1" thickBot="1" x14ac:dyDescent="0.3">
      <c r="A236" s="701" t="s">
        <v>621</v>
      </c>
      <c r="B236" s="702"/>
      <c r="C236" s="702"/>
      <c r="D236" s="702"/>
      <c r="E236" s="702"/>
      <c r="F236" s="702"/>
      <c r="G236" s="703"/>
      <c r="H236" s="107"/>
      <c r="I236" s="107"/>
      <c r="J236" s="107"/>
      <c r="K236" s="107"/>
      <c r="L236" s="107"/>
      <c r="M236" s="107"/>
      <c r="N236" s="107"/>
      <c r="O236" s="107"/>
      <c r="P236" s="107"/>
    </row>
    <row r="237" spans="1:16" s="2" customFormat="1" x14ac:dyDescent="0.25">
      <c r="A237" s="519" t="s">
        <v>20</v>
      </c>
      <c r="B237" s="520"/>
      <c r="C237" s="520"/>
      <c r="D237" s="520"/>
      <c r="E237" s="520"/>
      <c r="F237" s="520"/>
      <c r="G237" s="521"/>
      <c r="H237" s="20"/>
      <c r="I237" s="20"/>
      <c r="J237" s="20"/>
      <c r="K237" s="20"/>
      <c r="L237" s="20"/>
      <c r="M237" s="20"/>
      <c r="N237" s="20"/>
      <c r="O237" s="20"/>
      <c r="P237" s="20"/>
    </row>
    <row r="238" spans="1:16" s="2" customFormat="1" x14ac:dyDescent="0.25">
      <c r="A238" s="87" t="s">
        <v>27</v>
      </c>
      <c r="B238" s="517"/>
      <c r="C238" s="517"/>
      <c r="D238" s="517" t="s">
        <v>242</v>
      </c>
      <c r="E238" s="517"/>
      <c r="F238" s="517" t="s">
        <v>624</v>
      </c>
      <c r="G238" s="518"/>
      <c r="H238" s="20"/>
      <c r="I238" s="20"/>
      <c r="J238" s="20"/>
      <c r="K238" s="20"/>
      <c r="L238" s="20"/>
      <c r="M238" s="20"/>
      <c r="N238" s="20"/>
      <c r="O238" s="20"/>
      <c r="P238" s="20"/>
    </row>
    <row r="239" spans="1:16" s="2" customFormat="1" x14ac:dyDescent="0.25">
      <c r="A239" s="500" t="s">
        <v>25</v>
      </c>
      <c r="B239" s="501"/>
      <c r="C239" s="501"/>
      <c r="D239" s="501"/>
      <c r="E239" s="501"/>
      <c r="F239" s="501"/>
      <c r="G239" s="502"/>
      <c r="H239" s="20"/>
      <c r="I239" s="20"/>
      <c r="J239" s="20"/>
      <c r="K239" s="20"/>
      <c r="L239" s="20"/>
      <c r="M239" s="20"/>
      <c r="N239" s="20"/>
      <c r="O239" s="20"/>
      <c r="P239" s="20"/>
    </row>
    <row r="240" spans="1:16" s="20" customFormat="1" x14ac:dyDescent="0.25">
      <c r="A240" s="18" t="s">
        <v>21</v>
      </c>
      <c r="B240" s="575"/>
      <c r="C240" s="576"/>
      <c r="D240" s="704">
        <f>[1]TDSheet!$E$333</f>
        <v>10.199999999999999</v>
      </c>
      <c r="E240" s="704"/>
      <c r="F240" s="581">
        <f>[2]TDSheet!$E$332</f>
        <v>13.3</v>
      </c>
      <c r="G240" s="584"/>
    </row>
    <row r="241" spans="1:16" s="20" customFormat="1" x14ac:dyDescent="0.25">
      <c r="A241" s="18" t="s">
        <v>22</v>
      </c>
      <c r="B241" s="577"/>
      <c r="C241" s="578"/>
      <c r="D241" s="704">
        <f>[1]TDSheet!$F$333</f>
        <v>8.9</v>
      </c>
      <c r="E241" s="704"/>
      <c r="F241" s="593">
        <f>[2]TDSheet!$F$332</f>
        <v>11.6</v>
      </c>
      <c r="G241" s="594"/>
    </row>
    <row r="242" spans="1:16" s="20" customFormat="1" x14ac:dyDescent="0.25">
      <c r="A242" s="18" t="s">
        <v>23</v>
      </c>
      <c r="B242" s="577"/>
      <c r="C242" s="578"/>
      <c r="D242" s="704">
        <f>[1]TDSheet!$G$333</f>
        <v>16.8</v>
      </c>
      <c r="E242" s="704"/>
      <c r="F242" s="593">
        <f>[2]TDSheet!$G$332</f>
        <v>21.9</v>
      </c>
      <c r="G242" s="594"/>
    </row>
    <row r="243" spans="1:16" s="20" customFormat="1" x14ac:dyDescent="0.25">
      <c r="A243" s="18" t="s">
        <v>24</v>
      </c>
      <c r="B243" s="577"/>
      <c r="C243" s="578"/>
      <c r="D243" s="704">
        <f>[1]TDSheet!$H$333</f>
        <v>172.5</v>
      </c>
      <c r="E243" s="704"/>
      <c r="F243" s="581">
        <f>[2]TDSheet!$H$332</f>
        <v>225.57</v>
      </c>
      <c r="G243" s="584"/>
    </row>
    <row r="244" spans="1:16" s="20" customFormat="1" ht="15.75" thickBot="1" x14ac:dyDescent="0.3">
      <c r="A244" s="21" t="s">
        <v>26</v>
      </c>
      <c r="B244" s="579"/>
      <c r="C244" s="580"/>
      <c r="D244" s="529">
        <f>[3]TDSheet!$I$333</f>
        <v>6</v>
      </c>
      <c r="E244" s="529"/>
      <c r="F244" s="760">
        <f>[4]TDSheet!$I$332</f>
        <v>6.6</v>
      </c>
      <c r="G244" s="761"/>
    </row>
    <row r="245" spans="1:16" s="2" customFormat="1" ht="15.75" thickBot="1" x14ac:dyDescent="0.3">
      <c r="A245" s="16"/>
      <c r="B245" s="88"/>
      <c r="C245" s="88"/>
      <c r="D245" s="89"/>
      <c r="E245" s="89"/>
      <c r="F245" s="88"/>
      <c r="G245" s="90"/>
      <c r="H245" s="20"/>
      <c r="I245" s="20"/>
      <c r="J245" s="20"/>
      <c r="K245" s="20"/>
      <c r="L245" s="20"/>
      <c r="M245" s="20"/>
      <c r="N245" s="20"/>
      <c r="O245" s="20"/>
      <c r="P245" s="20"/>
    </row>
    <row r="246" spans="1:16" s="2" customFormat="1" ht="32.25" customHeight="1" x14ac:dyDescent="0.25">
      <c r="A246" s="718" t="s">
        <v>28</v>
      </c>
      <c r="B246" s="485" t="s">
        <v>625</v>
      </c>
      <c r="C246" s="485"/>
      <c r="D246" s="485"/>
      <c r="E246" s="485"/>
      <c r="F246" s="485"/>
      <c r="G246" s="486"/>
      <c r="H246" s="138"/>
      <c r="I246" s="20"/>
      <c r="J246" s="20"/>
      <c r="K246" s="20"/>
      <c r="L246" s="20"/>
      <c r="M246" s="20"/>
      <c r="N246" s="20"/>
      <c r="O246" s="20"/>
      <c r="P246" s="20"/>
    </row>
    <row r="247" spans="1:16" s="2" customFormat="1" ht="66.75" customHeight="1" thickBot="1" x14ac:dyDescent="0.3">
      <c r="A247" s="719"/>
      <c r="B247" s="489"/>
      <c r="C247" s="489"/>
      <c r="D247" s="489"/>
      <c r="E247" s="489"/>
      <c r="F247" s="489"/>
      <c r="G247" s="490"/>
      <c r="H247" s="20"/>
      <c r="I247" s="20"/>
      <c r="J247" s="20"/>
      <c r="K247" s="20"/>
      <c r="L247" s="20"/>
      <c r="M247" s="20"/>
      <c r="N247" s="20"/>
      <c r="O247" s="20"/>
      <c r="P247" s="20"/>
    </row>
    <row r="248" spans="1:16" ht="15.75" thickBot="1" x14ac:dyDescent="0.3"/>
    <row r="249" spans="1:16" s="40" customFormat="1" ht="25.5" customHeight="1" x14ac:dyDescent="0.25">
      <c r="A249" s="79" t="s">
        <v>0</v>
      </c>
      <c r="B249" s="671" t="s">
        <v>971</v>
      </c>
      <c r="C249" s="671"/>
      <c r="D249" s="671"/>
      <c r="E249" s="671"/>
      <c r="F249" s="671"/>
      <c r="G249" s="672"/>
    </row>
    <row r="250" spans="1:16" s="1" customFormat="1" ht="24.75" customHeight="1" x14ac:dyDescent="0.25">
      <c r="A250" s="41" t="s">
        <v>2</v>
      </c>
      <c r="B250" s="699" t="s">
        <v>627</v>
      </c>
      <c r="C250" s="699"/>
      <c r="D250" s="699"/>
      <c r="E250" s="699"/>
      <c r="F250" s="699"/>
      <c r="G250" s="700"/>
      <c r="H250" s="43"/>
      <c r="I250" s="43"/>
      <c r="J250" s="43"/>
      <c r="K250" s="43"/>
      <c r="L250" s="43"/>
      <c r="M250" s="43"/>
      <c r="N250" s="43"/>
      <c r="O250" s="43"/>
      <c r="P250" s="43"/>
    </row>
    <row r="251" spans="1:16" s="43" customFormat="1" ht="18.75" customHeight="1" x14ac:dyDescent="0.25">
      <c r="A251" s="41" t="s">
        <v>4</v>
      </c>
      <c r="B251" s="507" t="s">
        <v>626</v>
      </c>
      <c r="C251" s="507"/>
      <c r="D251" s="507"/>
      <c r="E251" s="507"/>
      <c r="F251" s="507"/>
      <c r="G251" s="508"/>
    </row>
    <row r="252" spans="1:16" s="43" customFormat="1" ht="57" customHeight="1" x14ac:dyDescent="0.25">
      <c r="A252" s="45" t="s">
        <v>5</v>
      </c>
      <c r="B252" s="706" t="s">
        <v>6</v>
      </c>
      <c r="C252" s="706"/>
      <c r="D252" s="706"/>
      <c r="E252" s="706"/>
      <c r="F252" s="706"/>
      <c r="G252" s="707"/>
    </row>
    <row r="253" spans="1:16" x14ac:dyDescent="0.25">
      <c r="A253" s="696" t="s">
        <v>7</v>
      </c>
      <c r="B253" s="514" t="s">
        <v>9</v>
      </c>
      <c r="C253" s="514"/>
      <c r="D253" s="514"/>
      <c r="E253" s="514"/>
      <c r="F253" s="514"/>
      <c r="G253" s="515"/>
      <c r="M253" s="43"/>
    </row>
    <row r="254" spans="1:16" x14ac:dyDescent="0.25">
      <c r="A254" s="696"/>
      <c r="B254" s="514" t="s">
        <v>10</v>
      </c>
      <c r="C254" s="514"/>
      <c r="D254" s="514"/>
      <c r="E254" s="514"/>
      <c r="F254" s="514"/>
      <c r="G254" s="515"/>
      <c r="M254" s="43"/>
    </row>
    <row r="255" spans="1:16" s="1" customFormat="1" ht="20.25" customHeight="1" x14ac:dyDescent="0.25">
      <c r="A255" s="696"/>
      <c r="B255" s="697"/>
      <c r="C255" s="697"/>
      <c r="D255" s="269" t="s">
        <v>8</v>
      </c>
      <c r="E255" s="269" t="s">
        <v>11</v>
      </c>
      <c r="F255" s="269" t="s">
        <v>8</v>
      </c>
      <c r="G255" s="46" t="s">
        <v>11</v>
      </c>
      <c r="H255" s="43"/>
      <c r="I255" s="43"/>
      <c r="J255" s="43"/>
      <c r="K255" s="100"/>
      <c r="L255" s="100"/>
      <c r="M255" s="43"/>
      <c r="N255" s="43"/>
      <c r="O255" s="43"/>
      <c r="P255" s="43"/>
    </row>
    <row r="256" spans="1:16" s="1" customFormat="1" ht="20.25" customHeight="1" x14ac:dyDescent="0.25">
      <c r="A256" s="47" t="s">
        <v>417</v>
      </c>
      <c r="B256" s="697"/>
      <c r="C256" s="697"/>
      <c r="D256" s="62">
        <v>96</v>
      </c>
      <c r="E256" s="62">
        <v>85</v>
      </c>
      <c r="F256" s="62">
        <v>128</v>
      </c>
      <c r="G256" s="48">
        <v>114</v>
      </c>
      <c r="H256" s="43"/>
      <c r="I256" s="43"/>
      <c r="J256" s="43"/>
      <c r="K256" s="379"/>
      <c r="L256" s="379"/>
      <c r="M256" s="201"/>
      <c r="N256" s="201"/>
      <c r="O256" s="201"/>
      <c r="P256" s="201"/>
    </row>
    <row r="257" spans="1:16" s="1" customFormat="1" ht="20.25" customHeight="1" x14ac:dyDescent="0.25">
      <c r="A257" s="47" t="s">
        <v>136</v>
      </c>
      <c r="B257" s="697"/>
      <c r="C257" s="697"/>
      <c r="D257" s="62">
        <v>2.4</v>
      </c>
      <c r="E257" s="62">
        <v>2</v>
      </c>
      <c r="F257" s="62">
        <v>3.6</v>
      </c>
      <c r="G257" s="48">
        <v>3</v>
      </c>
      <c r="H257" s="380">
        <f>(D257+D258)/2</f>
        <v>2.4500000000000002</v>
      </c>
      <c r="I257" s="184">
        <f>(F257+F258)/2</f>
        <v>3.7</v>
      </c>
      <c r="J257" s="43"/>
      <c r="K257" s="43"/>
      <c r="L257" s="43"/>
      <c r="M257" s="100"/>
      <c r="N257" s="100"/>
      <c r="O257" s="100"/>
      <c r="P257" s="100"/>
    </row>
    <row r="258" spans="1:16" s="1" customFormat="1" ht="20.25" customHeight="1" x14ac:dyDescent="0.25">
      <c r="A258" s="47" t="s">
        <v>135</v>
      </c>
      <c r="B258" s="697"/>
      <c r="C258" s="697"/>
      <c r="D258" s="62">
        <v>2.5</v>
      </c>
      <c r="E258" s="62">
        <v>2</v>
      </c>
      <c r="F258" s="62">
        <v>3.8</v>
      </c>
      <c r="G258" s="48">
        <v>3</v>
      </c>
      <c r="H258" s="43"/>
      <c r="I258" s="43"/>
      <c r="J258" s="43"/>
      <c r="K258" s="43"/>
      <c r="L258" s="43"/>
      <c r="M258" s="379"/>
      <c r="N258" s="379"/>
      <c r="O258" s="203"/>
      <c r="P258" s="204"/>
    </row>
    <row r="259" spans="1:16" s="1" customFormat="1" ht="20.25" customHeight="1" x14ac:dyDescent="0.25">
      <c r="A259" s="47" t="s">
        <v>628</v>
      </c>
      <c r="B259" s="697"/>
      <c r="C259" s="697"/>
      <c r="D259" s="62">
        <v>3</v>
      </c>
      <c r="E259" s="62">
        <v>2</v>
      </c>
      <c r="F259" s="62">
        <v>4</v>
      </c>
      <c r="G259" s="48">
        <v>3</v>
      </c>
      <c r="H259" s="43"/>
      <c r="I259" s="43"/>
      <c r="J259" s="43"/>
      <c r="K259" s="43"/>
      <c r="L259" s="43"/>
      <c r="M259" s="201"/>
      <c r="N259" s="201"/>
      <c r="O259" s="201"/>
      <c r="P259" s="201"/>
    </row>
    <row r="260" spans="1:16" s="1" customFormat="1" ht="20.25" customHeight="1" x14ac:dyDescent="0.25">
      <c r="A260" s="130" t="s">
        <v>579</v>
      </c>
      <c r="B260" s="697"/>
      <c r="C260" s="697"/>
      <c r="D260" s="131">
        <v>0</v>
      </c>
      <c r="E260" s="63">
        <v>60</v>
      </c>
      <c r="F260" s="131">
        <v>0</v>
      </c>
      <c r="G260" s="64">
        <v>80</v>
      </c>
      <c r="H260" s="43"/>
      <c r="I260" s="43"/>
      <c r="J260" s="43"/>
      <c r="K260" s="43"/>
      <c r="L260" s="43"/>
      <c r="M260" s="201"/>
      <c r="N260" s="201"/>
      <c r="O260" s="201"/>
      <c r="P260" s="201"/>
    </row>
    <row r="261" spans="1:16" s="1" customFormat="1" ht="20.25" customHeight="1" x14ac:dyDescent="0.25">
      <c r="A261" s="127" t="s">
        <v>508</v>
      </c>
      <c r="B261" s="697"/>
      <c r="C261" s="697"/>
      <c r="D261" s="263">
        <v>3</v>
      </c>
      <c r="E261" s="62">
        <v>3</v>
      </c>
      <c r="F261" s="263">
        <v>3</v>
      </c>
      <c r="G261" s="48">
        <v>4</v>
      </c>
      <c r="H261" s="43"/>
      <c r="I261" s="43"/>
      <c r="J261" s="43"/>
      <c r="K261" s="43"/>
      <c r="L261" s="43"/>
      <c r="M261" s="43"/>
      <c r="N261" s="43"/>
      <c r="O261" s="43"/>
      <c r="P261" s="43"/>
    </row>
    <row r="262" spans="1:16" s="1" customFormat="1" ht="15" customHeight="1" x14ac:dyDescent="0.25">
      <c r="A262" s="47" t="s">
        <v>123</v>
      </c>
      <c r="B262" s="697"/>
      <c r="C262" s="697"/>
      <c r="D262" s="62">
        <v>27</v>
      </c>
      <c r="E262" s="62">
        <v>20</v>
      </c>
      <c r="F262" s="62">
        <v>32</v>
      </c>
      <c r="G262" s="48">
        <v>24</v>
      </c>
      <c r="H262" s="381">
        <f>(D262+D263+D264)/3</f>
        <v>29</v>
      </c>
      <c r="I262" s="230">
        <f>(F262+F263+F264)/3</f>
        <v>34.333333333333336</v>
      </c>
      <c r="J262" s="43"/>
      <c r="K262" s="43"/>
      <c r="L262" s="43"/>
      <c r="M262" s="43"/>
      <c r="N262" s="43"/>
      <c r="O262" s="43"/>
      <c r="P262" s="43"/>
    </row>
    <row r="263" spans="1:16" s="1" customFormat="1" ht="19.5" customHeight="1" x14ac:dyDescent="0.25">
      <c r="A263" s="47" t="s">
        <v>124</v>
      </c>
      <c r="B263" s="697"/>
      <c r="C263" s="697"/>
      <c r="D263" s="62">
        <v>29</v>
      </c>
      <c r="E263" s="62">
        <v>20</v>
      </c>
      <c r="F263" s="62">
        <v>34</v>
      </c>
      <c r="G263" s="48">
        <v>24</v>
      </c>
      <c r="H263" s="42"/>
      <c r="I263" s="43"/>
      <c r="J263" s="43"/>
      <c r="K263" s="43"/>
      <c r="L263" s="43"/>
      <c r="M263" s="43"/>
      <c r="N263" s="43"/>
      <c r="O263" s="43"/>
      <c r="P263" s="43"/>
    </row>
    <row r="264" spans="1:16" s="1" customFormat="1" ht="19.5" customHeight="1" x14ac:dyDescent="0.25">
      <c r="A264" s="47" t="s">
        <v>125</v>
      </c>
      <c r="B264" s="697"/>
      <c r="C264" s="697"/>
      <c r="D264" s="62">
        <v>31</v>
      </c>
      <c r="E264" s="62">
        <v>20</v>
      </c>
      <c r="F264" s="62">
        <v>37</v>
      </c>
      <c r="G264" s="48">
        <v>24</v>
      </c>
      <c r="H264" s="42"/>
      <c r="I264" s="43"/>
      <c r="J264" s="43"/>
      <c r="K264" s="43"/>
      <c r="L264" s="43"/>
      <c r="M264" s="43"/>
      <c r="N264" s="43"/>
      <c r="O264" s="43"/>
      <c r="P264" s="43"/>
    </row>
    <row r="265" spans="1:16" s="1" customFormat="1" ht="19.5" customHeight="1" x14ac:dyDescent="0.25">
      <c r="A265" s="47" t="s">
        <v>468</v>
      </c>
      <c r="B265" s="697"/>
      <c r="C265" s="697"/>
      <c r="D265" s="62">
        <v>33</v>
      </c>
      <c r="E265" s="62">
        <v>20</v>
      </c>
      <c r="F265" s="62">
        <v>40</v>
      </c>
      <c r="G265" s="48">
        <v>24</v>
      </c>
      <c r="H265" s="42"/>
      <c r="I265" s="43"/>
      <c r="J265" s="43"/>
      <c r="K265" s="43"/>
      <c r="L265" s="43"/>
      <c r="M265" s="43"/>
      <c r="N265" s="43"/>
      <c r="O265" s="43"/>
      <c r="P265" s="43"/>
    </row>
    <row r="266" spans="1:16" s="1" customFormat="1" ht="19.5" customHeight="1" x14ac:dyDescent="0.25">
      <c r="A266" s="47" t="s">
        <v>136</v>
      </c>
      <c r="B266" s="697"/>
      <c r="C266" s="697"/>
      <c r="D266" s="60" t="s">
        <v>828</v>
      </c>
      <c r="E266" s="60">
        <v>12.4</v>
      </c>
      <c r="F266" s="60" t="s">
        <v>830</v>
      </c>
      <c r="G266" s="219">
        <v>15</v>
      </c>
      <c r="H266" s="382">
        <f>(23+25)/2</f>
        <v>24</v>
      </c>
      <c r="I266" s="184">
        <f>(27+29)/2</f>
        <v>28</v>
      </c>
      <c r="J266" s="43"/>
      <c r="K266" s="43"/>
      <c r="L266" s="43"/>
      <c r="M266" s="43"/>
      <c r="N266" s="43"/>
      <c r="O266" s="43"/>
      <c r="P266" s="43"/>
    </row>
    <row r="267" spans="1:16" s="1" customFormat="1" ht="19.5" customHeight="1" x14ac:dyDescent="0.25">
      <c r="A267" s="47" t="s">
        <v>135</v>
      </c>
      <c r="B267" s="708"/>
      <c r="C267" s="708"/>
      <c r="D267" s="60" t="s">
        <v>829</v>
      </c>
      <c r="E267" s="60">
        <v>12.4</v>
      </c>
      <c r="F267" s="60" t="s">
        <v>831</v>
      </c>
      <c r="G267" s="219">
        <v>15</v>
      </c>
      <c r="H267" s="42"/>
      <c r="I267" s="43"/>
      <c r="J267" s="43"/>
      <c r="K267" s="43"/>
      <c r="L267" s="43"/>
      <c r="M267" s="43"/>
      <c r="N267" s="43"/>
      <c r="O267" s="43"/>
      <c r="P267" s="43"/>
    </row>
    <row r="268" spans="1:16" s="1" customFormat="1" ht="19.5" customHeight="1" x14ac:dyDescent="0.25">
      <c r="A268" s="47" t="s">
        <v>141</v>
      </c>
      <c r="B268" s="708"/>
      <c r="C268" s="708"/>
      <c r="D268" s="60">
        <v>22</v>
      </c>
      <c r="E268" s="60">
        <v>15.5</v>
      </c>
      <c r="F268" s="60">
        <v>28</v>
      </c>
      <c r="G268" s="219">
        <v>20</v>
      </c>
      <c r="H268" s="42"/>
      <c r="I268" s="43"/>
      <c r="J268" s="43"/>
      <c r="K268" s="43"/>
      <c r="L268" s="43"/>
      <c r="M268" s="43"/>
      <c r="N268" s="43"/>
      <c r="O268" s="43"/>
      <c r="P268" s="43"/>
    </row>
    <row r="269" spans="1:16" s="43" customFormat="1" ht="18" customHeight="1" x14ac:dyDescent="0.25">
      <c r="A269" s="82" t="s">
        <v>367</v>
      </c>
      <c r="B269" s="708"/>
      <c r="C269" s="708"/>
      <c r="D269" s="83">
        <v>14</v>
      </c>
      <c r="E269" s="83">
        <v>10.5</v>
      </c>
      <c r="F269" s="62">
        <v>18</v>
      </c>
      <c r="G269" s="48">
        <v>13.5</v>
      </c>
      <c r="H269" s="42"/>
    </row>
    <row r="270" spans="1:16" s="1" customFormat="1" ht="19.5" customHeight="1" x14ac:dyDescent="0.25">
      <c r="A270" s="47" t="s">
        <v>156</v>
      </c>
      <c r="B270" s="708"/>
      <c r="C270" s="708"/>
      <c r="D270" s="60">
        <v>10</v>
      </c>
      <c r="E270" s="60">
        <v>9.8000000000000007</v>
      </c>
      <c r="F270" s="60">
        <v>13</v>
      </c>
      <c r="G270" s="219">
        <v>12.7</v>
      </c>
      <c r="H270" s="42"/>
      <c r="I270" s="43"/>
      <c r="J270" s="43"/>
      <c r="K270" s="43"/>
      <c r="L270" s="43"/>
      <c r="M270" s="43"/>
      <c r="N270" s="43"/>
      <c r="O270" s="43"/>
      <c r="P270" s="43"/>
    </row>
    <row r="271" spans="1:16" s="1" customFormat="1" ht="19.5" customHeight="1" x14ac:dyDescent="0.25">
      <c r="A271" s="47" t="s">
        <v>142</v>
      </c>
      <c r="B271" s="708"/>
      <c r="C271" s="708"/>
      <c r="D271" s="60">
        <v>12.3</v>
      </c>
      <c r="E271" s="60">
        <v>8</v>
      </c>
      <c r="F271" s="60">
        <v>14.7</v>
      </c>
      <c r="G271" s="219">
        <v>9.6</v>
      </c>
      <c r="H271" s="42"/>
      <c r="I271" s="43"/>
      <c r="J271" s="43"/>
      <c r="K271" s="43"/>
      <c r="L271" s="43"/>
      <c r="M271" s="43"/>
      <c r="N271" s="43"/>
      <c r="O271" s="43"/>
      <c r="P271" s="43"/>
    </row>
    <row r="272" spans="1:16" s="1" customFormat="1" ht="19.5" customHeight="1" x14ac:dyDescent="0.25">
      <c r="A272" s="47" t="s">
        <v>143</v>
      </c>
      <c r="B272" s="708"/>
      <c r="C272" s="708"/>
      <c r="D272" s="60" t="s">
        <v>150</v>
      </c>
      <c r="E272" s="60">
        <v>10</v>
      </c>
      <c r="F272" s="60" t="s">
        <v>151</v>
      </c>
      <c r="G272" s="219">
        <v>12</v>
      </c>
      <c r="H272" s="42">
        <v>23.8</v>
      </c>
      <c r="I272" s="43">
        <v>28.6</v>
      </c>
      <c r="J272" s="43"/>
      <c r="K272" s="43"/>
      <c r="L272" s="43"/>
      <c r="M272" s="43"/>
      <c r="N272" s="43"/>
      <c r="O272" s="43"/>
      <c r="P272" s="43"/>
    </row>
    <row r="273" spans="1:16" s="1" customFormat="1" ht="19.5" customHeight="1" x14ac:dyDescent="0.25">
      <c r="A273" s="82" t="s">
        <v>171</v>
      </c>
      <c r="B273" s="708"/>
      <c r="C273" s="708"/>
      <c r="D273" s="60">
        <v>3</v>
      </c>
      <c r="E273" s="60">
        <v>3</v>
      </c>
      <c r="F273" s="60">
        <v>4</v>
      </c>
      <c r="G273" s="219">
        <v>4</v>
      </c>
      <c r="H273" s="42"/>
      <c r="I273" s="43"/>
      <c r="J273" s="43"/>
      <c r="K273" s="43"/>
      <c r="L273" s="43"/>
      <c r="M273" s="43"/>
      <c r="N273" s="43"/>
      <c r="O273" s="43"/>
      <c r="P273" s="43"/>
    </row>
    <row r="274" spans="1:16" s="1" customFormat="1" ht="19.5" customHeight="1" x14ac:dyDescent="0.25">
      <c r="A274" s="58" t="s">
        <v>144</v>
      </c>
      <c r="B274" s="708"/>
      <c r="C274" s="708"/>
      <c r="D274" s="60">
        <v>0</v>
      </c>
      <c r="E274" s="132">
        <v>30</v>
      </c>
      <c r="F274" s="60">
        <v>0</v>
      </c>
      <c r="G274" s="327">
        <v>36</v>
      </c>
      <c r="H274" s="42"/>
      <c r="I274" s="43"/>
      <c r="J274" s="43"/>
      <c r="K274" s="43"/>
      <c r="L274" s="43"/>
      <c r="M274" s="43"/>
      <c r="N274" s="43"/>
      <c r="O274" s="43"/>
      <c r="P274" s="43"/>
    </row>
    <row r="275" spans="1:16" s="1" customFormat="1" ht="19.5" customHeight="1" x14ac:dyDescent="0.25">
      <c r="A275" s="259" t="s">
        <v>187</v>
      </c>
      <c r="B275" s="708"/>
      <c r="C275" s="708"/>
      <c r="D275" s="60">
        <v>7.5</v>
      </c>
      <c r="E275" s="60">
        <v>7.5</v>
      </c>
      <c r="F275" s="60">
        <v>9</v>
      </c>
      <c r="G275" s="219">
        <v>9</v>
      </c>
      <c r="H275" s="42"/>
      <c r="I275" s="43"/>
      <c r="J275" s="43"/>
      <c r="K275" s="43"/>
      <c r="L275" s="43"/>
      <c r="M275" s="43"/>
      <c r="N275" s="43"/>
      <c r="O275" s="43"/>
      <c r="P275" s="43"/>
    </row>
    <row r="276" spans="1:16" s="1" customFormat="1" ht="19.5" customHeight="1" x14ac:dyDescent="0.25">
      <c r="A276" s="259" t="s">
        <v>189</v>
      </c>
      <c r="B276" s="708"/>
      <c r="C276" s="708"/>
      <c r="D276" s="60">
        <v>2.2999999999999998</v>
      </c>
      <c r="E276" s="60">
        <v>2.2999999999999998</v>
      </c>
      <c r="F276" s="60">
        <v>2.7</v>
      </c>
      <c r="G276" s="219">
        <v>2.7</v>
      </c>
      <c r="H276" s="42"/>
      <c r="I276" s="43"/>
      <c r="J276" s="43"/>
      <c r="K276" s="43"/>
      <c r="L276" s="43"/>
      <c r="M276" s="43"/>
      <c r="N276" s="43"/>
      <c r="O276" s="43"/>
      <c r="P276" s="43"/>
    </row>
    <row r="277" spans="1:16" s="1" customFormat="1" ht="19.5" customHeight="1" x14ac:dyDescent="0.25">
      <c r="A277" s="259" t="s">
        <v>197</v>
      </c>
      <c r="B277" s="708"/>
      <c r="C277" s="708"/>
      <c r="D277" s="60">
        <v>22.5</v>
      </c>
      <c r="E277" s="60">
        <v>22.5</v>
      </c>
      <c r="F277" s="60">
        <v>27</v>
      </c>
      <c r="G277" s="219">
        <v>27</v>
      </c>
      <c r="H277" s="42"/>
      <c r="I277" s="43"/>
      <c r="J277" s="43"/>
      <c r="K277" s="43"/>
      <c r="L277" s="43"/>
      <c r="M277" s="43"/>
      <c r="N277" s="43"/>
      <c r="O277" s="43"/>
      <c r="P277" s="43"/>
    </row>
    <row r="278" spans="1:16" s="1" customFormat="1" ht="19.5" customHeight="1" x14ac:dyDescent="0.25">
      <c r="A278" s="259" t="s">
        <v>630</v>
      </c>
      <c r="B278" s="708"/>
      <c r="C278" s="708"/>
      <c r="D278" s="60">
        <v>0</v>
      </c>
      <c r="E278" s="60">
        <v>22.5</v>
      </c>
      <c r="F278" s="60">
        <v>0</v>
      </c>
      <c r="G278" s="219">
        <v>27</v>
      </c>
      <c r="H278" s="42"/>
      <c r="I278" s="43"/>
      <c r="J278" s="43"/>
      <c r="K278" s="43"/>
      <c r="L278" s="43"/>
      <c r="M278" s="43"/>
      <c r="N278" s="43"/>
      <c r="O278" s="43"/>
      <c r="P278" s="43"/>
    </row>
    <row r="279" spans="1:16" s="1" customFormat="1" ht="19.5" customHeight="1" x14ac:dyDescent="0.25">
      <c r="A279" s="259" t="s">
        <v>457</v>
      </c>
      <c r="B279" s="708"/>
      <c r="C279" s="708"/>
      <c r="D279" s="54">
        <v>0.24</v>
      </c>
      <c r="E279" s="54">
        <v>0.24</v>
      </c>
      <c r="F279" s="54">
        <v>0.28999999999999998</v>
      </c>
      <c r="G279" s="56">
        <v>0.28999999999999998</v>
      </c>
      <c r="H279" s="42"/>
      <c r="I279" s="43"/>
      <c r="J279" s="43"/>
      <c r="K279" s="43"/>
      <c r="L279" s="43"/>
      <c r="M279" s="43"/>
      <c r="N279" s="43"/>
      <c r="O279" s="43"/>
      <c r="P279" s="43"/>
    </row>
    <row r="280" spans="1:16" s="111" customFormat="1" x14ac:dyDescent="0.25">
      <c r="A280" s="383" t="s">
        <v>629</v>
      </c>
      <c r="B280" s="708"/>
      <c r="C280" s="708"/>
      <c r="D280" s="384">
        <v>0</v>
      </c>
      <c r="E280" s="385">
        <v>100</v>
      </c>
      <c r="F280" s="384">
        <v>0</v>
      </c>
      <c r="G280" s="386">
        <v>120</v>
      </c>
      <c r="H280" s="19"/>
      <c r="I280" s="387"/>
      <c r="J280" s="387"/>
      <c r="K280" s="387"/>
      <c r="L280" s="387"/>
      <c r="M280" s="387"/>
      <c r="N280" s="387"/>
      <c r="O280" s="387"/>
      <c r="P280" s="387"/>
    </row>
    <row r="281" spans="1:16" s="2" customFormat="1" ht="15.75" thickBot="1" x14ac:dyDescent="0.3">
      <c r="A281" s="50" t="s">
        <v>16</v>
      </c>
      <c r="B281" s="698"/>
      <c r="C281" s="698"/>
      <c r="D281" s="260">
        <v>0</v>
      </c>
      <c r="E281" s="106">
        <v>160</v>
      </c>
      <c r="F281" s="260">
        <v>0</v>
      </c>
      <c r="G281" s="53">
        <v>200</v>
      </c>
      <c r="H281" s="20"/>
      <c r="I281" s="20"/>
      <c r="J281" s="20"/>
      <c r="K281" s="20"/>
      <c r="L281" s="20"/>
      <c r="M281" s="20"/>
      <c r="N281" s="20"/>
      <c r="O281" s="20"/>
      <c r="P281" s="20"/>
    </row>
    <row r="282" spans="1:16" s="2" customFormat="1" x14ac:dyDescent="0.25">
      <c r="A282" s="762" t="s">
        <v>149</v>
      </c>
      <c r="B282" s="763"/>
      <c r="C282" s="763"/>
      <c r="D282" s="763"/>
      <c r="E282" s="763"/>
      <c r="F282" s="763"/>
      <c r="G282" s="764"/>
      <c r="H282" s="19"/>
      <c r="I282" s="20"/>
      <c r="J282" s="20"/>
      <c r="K282" s="20"/>
      <c r="L282" s="20"/>
      <c r="M282" s="20"/>
      <c r="N282" s="20"/>
      <c r="O282" s="20"/>
      <c r="P282" s="20"/>
    </row>
    <row r="283" spans="1:16" s="2" customFormat="1" ht="15.75" thickBot="1" x14ac:dyDescent="0.3">
      <c r="A283" s="765"/>
      <c r="B283" s="766"/>
      <c r="C283" s="766"/>
      <c r="D283" s="766"/>
      <c r="E283" s="766"/>
      <c r="F283" s="766"/>
      <c r="G283" s="767"/>
      <c r="H283" s="19"/>
      <c r="I283" s="20"/>
      <c r="J283" s="20"/>
      <c r="K283" s="20"/>
      <c r="L283" s="20"/>
      <c r="M283" s="20"/>
      <c r="N283" s="20"/>
      <c r="O283" s="20"/>
      <c r="P283" s="20"/>
    </row>
    <row r="284" spans="1:16" s="2" customFormat="1" ht="15.75" thickBot="1" x14ac:dyDescent="0.3">
      <c r="A284" s="388"/>
      <c r="B284" s="389"/>
      <c r="C284" s="389"/>
      <c r="D284" s="389"/>
      <c r="E284" s="389"/>
      <c r="F284" s="389"/>
      <c r="G284" s="390"/>
      <c r="H284" s="19"/>
      <c r="I284" s="20"/>
      <c r="J284" s="20"/>
      <c r="K284" s="20"/>
      <c r="L284" s="20"/>
      <c r="M284" s="20"/>
      <c r="N284" s="20"/>
      <c r="O284" s="20"/>
      <c r="P284" s="20"/>
    </row>
    <row r="285" spans="1:16" s="2" customFormat="1" x14ac:dyDescent="0.25">
      <c r="A285" s="519" t="s">
        <v>20</v>
      </c>
      <c r="B285" s="520"/>
      <c r="C285" s="520"/>
      <c r="D285" s="520"/>
      <c r="E285" s="520"/>
      <c r="F285" s="520"/>
      <c r="G285" s="521"/>
      <c r="H285" s="20"/>
      <c r="I285" s="20"/>
      <c r="J285" s="20"/>
      <c r="K285" s="20"/>
      <c r="L285" s="20"/>
      <c r="M285" s="20"/>
      <c r="N285" s="20"/>
      <c r="O285" s="20"/>
      <c r="P285" s="20"/>
    </row>
    <row r="286" spans="1:16" s="2" customFormat="1" x14ac:dyDescent="0.25">
      <c r="A286" s="87" t="s">
        <v>27</v>
      </c>
      <c r="B286" s="517"/>
      <c r="C286" s="517"/>
      <c r="D286" s="517" t="s">
        <v>447</v>
      </c>
      <c r="E286" s="517"/>
      <c r="F286" s="517" t="s">
        <v>278</v>
      </c>
      <c r="G286" s="518"/>
      <c r="H286" s="20"/>
      <c r="I286" s="20"/>
      <c r="J286" s="20"/>
      <c r="K286" s="20"/>
      <c r="L286" s="20"/>
      <c r="M286" s="20"/>
      <c r="N286" s="20"/>
      <c r="O286" s="20"/>
      <c r="P286" s="20"/>
    </row>
    <row r="287" spans="1:16" s="2" customFormat="1" x14ac:dyDescent="0.25">
      <c r="A287" s="500" t="s">
        <v>25</v>
      </c>
      <c r="B287" s="501"/>
      <c r="C287" s="501"/>
      <c r="D287" s="501"/>
      <c r="E287" s="501"/>
      <c r="F287" s="501"/>
      <c r="G287" s="502"/>
      <c r="H287" s="20"/>
      <c r="I287" s="20"/>
      <c r="J287" s="20"/>
      <c r="K287" s="20"/>
      <c r="L287" s="20"/>
      <c r="M287" s="20"/>
      <c r="N287" s="20"/>
      <c r="O287" s="20"/>
      <c r="P287" s="20"/>
    </row>
    <row r="288" spans="1:16" s="20" customFormat="1" x14ac:dyDescent="0.25">
      <c r="A288" s="18" t="s">
        <v>21</v>
      </c>
      <c r="B288" s="575"/>
      <c r="C288" s="576"/>
      <c r="D288" s="704">
        <f>[3]TDSheet!$E$444</f>
        <v>8.1</v>
      </c>
      <c r="E288" s="704"/>
      <c r="F288" s="581">
        <f>[4]TDSheet!$E$443</f>
        <v>9.8000000000000007</v>
      </c>
      <c r="G288" s="584"/>
    </row>
    <row r="289" spans="1:16" s="20" customFormat="1" x14ac:dyDescent="0.25">
      <c r="A289" s="18" t="s">
        <v>22</v>
      </c>
      <c r="B289" s="577"/>
      <c r="C289" s="578"/>
      <c r="D289" s="704">
        <f>[3]TDSheet!$F$444</f>
        <v>17.8</v>
      </c>
      <c r="E289" s="704"/>
      <c r="F289" s="593">
        <f>[4]TDSheet!$F$443</f>
        <v>20.81</v>
      </c>
      <c r="G289" s="594"/>
    </row>
    <row r="290" spans="1:16" s="20" customFormat="1" x14ac:dyDescent="0.25">
      <c r="A290" s="18" t="s">
        <v>23</v>
      </c>
      <c r="B290" s="577"/>
      <c r="C290" s="578"/>
      <c r="D290" s="704">
        <f>[3]TDSheet!$G$444</f>
        <v>9.1</v>
      </c>
      <c r="E290" s="704"/>
      <c r="F290" s="593">
        <f>[4]TDSheet!$G$443</f>
        <v>11.4</v>
      </c>
      <c r="G290" s="594"/>
    </row>
    <row r="291" spans="1:16" s="20" customFormat="1" x14ac:dyDescent="0.25">
      <c r="A291" s="18" t="s">
        <v>24</v>
      </c>
      <c r="B291" s="577"/>
      <c r="C291" s="578"/>
      <c r="D291" s="704">
        <f>[3]TDSheet!$H$444</f>
        <v>228</v>
      </c>
      <c r="E291" s="704"/>
      <c r="F291" s="581">
        <f>[4]TDSheet!$H$443</f>
        <v>299.45</v>
      </c>
      <c r="G291" s="584"/>
    </row>
    <row r="292" spans="1:16" s="20" customFormat="1" ht="15.75" thickBot="1" x14ac:dyDescent="0.3">
      <c r="A292" s="21" t="s">
        <v>26</v>
      </c>
      <c r="B292" s="579"/>
      <c r="C292" s="580"/>
      <c r="D292" s="705">
        <f>[3]TDSheet!$I$444</f>
        <v>4</v>
      </c>
      <c r="E292" s="705"/>
      <c r="F292" s="603">
        <f>[4]TDSheet!$I$443</f>
        <v>5</v>
      </c>
      <c r="G292" s="687"/>
    </row>
    <row r="293" spans="1:16" s="2" customFormat="1" ht="15.75" thickBot="1" x14ac:dyDescent="0.3">
      <c r="A293" s="16"/>
      <c r="B293" s="88"/>
      <c r="C293" s="88"/>
      <c r="D293" s="89"/>
      <c r="E293" s="89"/>
      <c r="F293" s="88"/>
      <c r="G293" s="90"/>
      <c r="H293" s="20"/>
      <c r="I293" s="20"/>
      <c r="J293" s="20"/>
      <c r="K293" s="20"/>
      <c r="L293" s="20"/>
      <c r="M293" s="20"/>
      <c r="N293" s="20"/>
      <c r="O293" s="20"/>
      <c r="P293" s="20"/>
    </row>
    <row r="294" spans="1:16" s="2" customFormat="1" ht="32.25" customHeight="1" x14ac:dyDescent="0.25">
      <c r="A294" s="718" t="s">
        <v>28</v>
      </c>
      <c r="B294" s="485" t="s">
        <v>631</v>
      </c>
      <c r="C294" s="485"/>
      <c r="D294" s="485"/>
      <c r="E294" s="485"/>
      <c r="F294" s="485"/>
      <c r="G294" s="486"/>
      <c r="H294" s="138"/>
      <c r="I294" s="20"/>
      <c r="J294" s="20"/>
      <c r="K294" s="20"/>
      <c r="L294" s="20"/>
      <c r="M294" s="20"/>
      <c r="N294" s="20"/>
      <c r="O294" s="20"/>
      <c r="P294" s="20"/>
    </row>
    <row r="295" spans="1:16" s="2" customFormat="1" ht="229.5" customHeight="1" thickBot="1" x14ac:dyDescent="0.3">
      <c r="A295" s="719"/>
      <c r="B295" s="489"/>
      <c r="C295" s="489"/>
      <c r="D295" s="489"/>
      <c r="E295" s="489"/>
      <c r="F295" s="489"/>
      <c r="G295" s="490"/>
      <c r="H295" s="20"/>
      <c r="I295" s="20"/>
      <c r="J295" s="20"/>
      <c r="K295" s="20"/>
      <c r="L295" s="20"/>
      <c r="M295" s="20"/>
      <c r="N295" s="20"/>
      <c r="O295" s="20"/>
      <c r="P295" s="20"/>
    </row>
    <row r="296" spans="1:16" ht="15.75" thickBot="1" x14ac:dyDescent="0.3"/>
    <row r="297" spans="1:16" s="40" customFormat="1" ht="25.5" customHeight="1" x14ac:dyDescent="0.25">
      <c r="A297" s="79" t="s">
        <v>0</v>
      </c>
      <c r="B297" s="610" t="s">
        <v>972</v>
      </c>
      <c r="C297" s="610"/>
      <c r="D297" s="610"/>
      <c r="E297" s="610"/>
      <c r="F297" s="610"/>
      <c r="G297" s="611"/>
    </row>
    <row r="298" spans="1:16" s="1" customFormat="1" ht="24.75" customHeight="1" x14ac:dyDescent="0.25">
      <c r="A298" s="41" t="s">
        <v>2</v>
      </c>
      <c r="B298" s="677" t="s">
        <v>942</v>
      </c>
      <c r="C298" s="677"/>
      <c r="D298" s="677"/>
      <c r="E298" s="677"/>
      <c r="F298" s="677"/>
      <c r="G298" s="678"/>
      <c r="H298" s="43"/>
      <c r="I298" s="43"/>
      <c r="J298" s="43"/>
      <c r="K298" s="43"/>
      <c r="L298" s="43"/>
      <c r="M298" s="43"/>
      <c r="N298" s="43"/>
      <c r="O298" s="43"/>
      <c r="P298" s="43"/>
    </row>
    <row r="299" spans="1:16" s="43" customFormat="1" ht="18.75" customHeight="1" x14ac:dyDescent="0.25">
      <c r="A299" s="41" t="s">
        <v>4</v>
      </c>
      <c r="B299" s="507" t="s">
        <v>632</v>
      </c>
      <c r="C299" s="507"/>
      <c r="D299" s="507"/>
      <c r="E299" s="507"/>
      <c r="F299" s="507"/>
      <c r="G299" s="508"/>
    </row>
    <row r="300" spans="1:16" s="43" customFormat="1" ht="45" customHeight="1" x14ac:dyDescent="0.25">
      <c r="A300" s="45" t="s">
        <v>5</v>
      </c>
      <c r="B300" s="706" t="s">
        <v>6</v>
      </c>
      <c r="C300" s="706"/>
      <c r="D300" s="706"/>
      <c r="E300" s="706"/>
      <c r="F300" s="706"/>
      <c r="G300" s="707"/>
    </row>
    <row r="301" spans="1:16" x14ac:dyDescent="0.25">
      <c r="A301" s="696" t="s">
        <v>7</v>
      </c>
      <c r="B301" s="514" t="s">
        <v>9</v>
      </c>
      <c r="C301" s="514"/>
      <c r="D301" s="514"/>
      <c r="E301" s="514"/>
      <c r="F301" s="514"/>
      <c r="G301" s="515"/>
      <c r="M301" s="43"/>
    </row>
    <row r="302" spans="1:16" x14ac:dyDescent="0.25">
      <c r="A302" s="696"/>
      <c r="B302" s="514" t="s">
        <v>10</v>
      </c>
      <c r="C302" s="514"/>
      <c r="D302" s="514"/>
      <c r="E302" s="514"/>
      <c r="F302" s="514"/>
      <c r="G302" s="515"/>
      <c r="M302" s="43"/>
    </row>
    <row r="303" spans="1:16" s="1" customFormat="1" ht="20.25" customHeight="1" x14ac:dyDescent="0.25">
      <c r="A303" s="696"/>
      <c r="B303" s="697"/>
      <c r="C303" s="697"/>
      <c r="D303" s="269" t="s">
        <v>8</v>
      </c>
      <c r="E303" s="269" t="s">
        <v>11</v>
      </c>
      <c r="F303" s="269" t="s">
        <v>8</v>
      </c>
      <c r="G303" s="46" t="s">
        <v>11</v>
      </c>
      <c r="H303" s="43"/>
      <c r="I303" s="43"/>
      <c r="J303" s="43"/>
      <c r="K303" s="43"/>
      <c r="L303" s="43"/>
      <c r="M303" s="43"/>
      <c r="N303" s="43"/>
      <c r="O303" s="43"/>
      <c r="P303" s="43"/>
    </row>
    <row r="304" spans="1:16" s="1" customFormat="1" ht="20.25" customHeight="1" x14ac:dyDescent="0.25">
      <c r="A304" s="47" t="s">
        <v>417</v>
      </c>
      <c r="B304" s="697"/>
      <c r="C304" s="697"/>
      <c r="D304" s="62">
        <v>42</v>
      </c>
      <c r="E304" s="62">
        <v>38</v>
      </c>
      <c r="F304" s="62">
        <v>59</v>
      </c>
      <c r="G304" s="48">
        <v>53</v>
      </c>
      <c r="H304" s="43"/>
      <c r="I304" s="43"/>
      <c r="J304" s="43"/>
      <c r="K304" s="43"/>
      <c r="L304" s="43"/>
      <c r="M304" s="43"/>
      <c r="N304" s="43"/>
      <c r="O304" s="43"/>
      <c r="P304" s="43"/>
    </row>
    <row r="305" spans="1:16" s="1" customFormat="1" ht="20.25" customHeight="1" x14ac:dyDescent="0.25">
      <c r="A305" s="127" t="s">
        <v>552</v>
      </c>
      <c r="B305" s="697"/>
      <c r="C305" s="697"/>
      <c r="D305" s="60">
        <v>9.1999999999999993</v>
      </c>
      <c r="E305" s="62">
        <v>9.1999999999999993</v>
      </c>
      <c r="F305" s="263">
        <v>13</v>
      </c>
      <c r="G305" s="48">
        <v>13</v>
      </c>
      <c r="H305" s="43"/>
      <c r="I305" s="43"/>
      <c r="J305" s="43"/>
      <c r="K305" s="43"/>
      <c r="L305" s="43"/>
      <c r="M305" s="43"/>
      <c r="N305" s="43"/>
      <c r="O305" s="43"/>
      <c r="P305" s="43"/>
    </row>
    <row r="306" spans="1:16" s="109" customFormat="1" ht="20.25" customHeight="1" x14ac:dyDescent="0.25">
      <c r="A306" s="47" t="s">
        <v>14</v>
      </c>
      <c r="B306" s="697"/>
      <c r="C306" s="697"/>
      <c r="D306" s="60">
        <v>10</v>
      </c>
      <c r="E306" s="62">
        <v>10</v>
      </c>
      <c r="F306" s="60">
        <v>15</v>
      </c>
      <c r="G306" s="48">
        <v>15</v>
      </c>
      <c r="H306" s="112"/>
      <c r="I306" s="112"/>
      <c r="J306" s="112"/>
      <c r="K306" s="112"/>
      <c r="L306" s="112"/>
      <c r="M306" s="112"/>
      <c r="N306" s="112"/>
      <c r="O306" s="112"/>
      <c r="P306" s="112"/>
    </row>
    <row r="307" spans="1:16" s="1" customFormat="1" ht="20.25" customHeight="1" x14ac:dyDescent="0.25">
      <c r="A307" s="47" t="s">
        <v>236</v>
      </c>
      <c r="B307" s="697"/>
      <c r="C307" s="697"/>
      <c r="D307" s="60">
        <v>5</v>
      </c>
      <c r="E307" s="62">
        <v>5</v>
      </c>
      <c r="F307" s="60">
        <v>7</v>
      </c>
      <c r="G307" s="48">
        <v>7</v>
      </c>
      <c r="H307" s="43"/>
      <c r="I307" s="43"/>
      <c r="J307" s="43"/>
      <c r="K307" s="43"/>
      <c r="L307" s="43"/>
      <c r="M307" s="43"/>
      <c r="N307" s="43"/>
      <c r="O307" s="43"/>
      <c r="P307" s="43"/>
    </row>
    <row r="308" spans="1:16" s="1" customFormat="1" ht="20.25" customHeight="1" x14ac:dyDescent="0.25">
      <c r="A308" s="47" t="s">
        <v>143</v>
      </c>
      <c r="B308" s="697"/>
      <c r="C308" s="697"/>
      <c r="D308" s="60">
        <v>6</v>
      </c>
      <c r="E308" s="62">
        <v>5</v>
      </c>
      <c r="F308" s="60">
        <v>8.4</v>
      </c>
      <c r="G308" s="48">
        <v>7</v>
      </c>
      <c r="H308" s="43"/>
      <c r="I308" s="43"/>
      <c r="J308" s="43"/>
      <c r="K308" s="43"/>
      <c r="L308" s="43"/>
      <c r="M308" s="43"/>
      <c r="N308" s="43"/>
      <c r="O308" s="43"/>
      <c r="P308" s="43"/>
    </row>
    <row r="309" spans="1:16" s="1" customFormat="1" ht="20.25" customHeight="1" x14ac:dyDescent="0.25">
      <c r="A309" s="47" t="s">
        <v>425</v>
      </c>
      <c r="B309" s="697"/>
      <c r="C309" s="697"/>
      <c r="D309" s="60">
        <v>0.8</v>
      </c>
      <c r="E309" s="62">
        <v>0.5</v>
      </c>
      <c r="F309" s="60">
        <v>1.1000000000000001</v>
      </c>
      <c r="G309" s="48">
        <v>0.7</v>
      </c>
      <c r="H309" s="43"/>
      <c r="I309" s="43"/>
      <c r="J309" s="43"/>
      <c r="K309" s="43"/>
      <c r="L309" s="43"/>
      <c r="M309" s="43"/>
      <c r="N309" s="43"/>
      <c r="O309" s="43"/>
      <c r="P309" s="43"/>
    </row>
    <row r="310" spans="1:16" s="1" customFormat="1" ht="20.25" customHeight="1" x14ac:dyDescent="0.25">
      <c r="A310" s="58" t="s">
        <v>245</v>
      </c>
      <c r="B310" s="697"/>
      <c r="C310" s="697"/>
      <c r="D310" s="132">
        <v>0</v>
      </c>
      <c r="E310" s="63">
        <v>62</v>
      </c>
      <c r="F310" s="132">
        <v>0</v>
      </c>
      <c r="G310" s="64">
        <v>86</v>
      </c>
      <c r="H310" s="43"/>
      <c r="I310" s="43"/>
      <c r="J310" s="43"/>
      <c r="K310" s="43"/>
      <c r="L310" s="43"/>
      <c r="M310" s="43"/>
      <c r="N310" s="43"/>
      <c r="O310" s="43"/>
      <c r="P310" s="43"/>
    </row>
    <row r="311" spans="1:16" s="1" customFormat="1" ht="20.25" customHeight="1" x14ac:dyDescent="0.25">
      <c r="A311" s="58" t="s">
        <v>944</v>
      </c>
      <c r="B311" s="697"/>
      <c r="C311" s="697"/>
      <c r="D311" s="132">
        <v>0</v>
      </c>
      <c r="E311" s="63">
        <v>48</v>
      </c>
      <c r="F311" s="132">
        <v>0</v>
      </c>
      <c r="G311" s="64">
        <v>67</v>
      </c>
      <c r="H311" s="43"/>
      <c r="I311" s="43"/>
      <c r="J311" s="43"/>
      <c r="K311" s="43"/>
      <c r="L311" s="43"/>
      <c r="M311" s="43"/>
      <c r="N311" s="43"/>
      <c r="O311" s="43"/>
      <c r="P311" s="43"/>
    </row>
    <row r="312" spans="1:16" s="1" customFormat="1" ht="20.25" customHeight="1" x14ac:dyDescent="0.25">
      <c r="A312" s="47" t="s">
        <v>129</v>
      </c>
      <c r="B312" s="697"/>
      <c r="C312" s="697"/>
      <c r="D312" s="60">
        <v>2</v>
      </c>
      <c r="E312" s="60">
        <v>2</v>
      </c>
      <c r="F312" s="60">
        <v>3</v>
      </c>
      <c r="G312" s="102">
        <v>3</v>
      </c>
      <c r="H312" s="43"/>
      <c r="I312" s="43"/>
      <c r="J312" s="43"/>
      <c r="K312" s="43"/>
      <c r="L312" s="43"/>
      <c r="M312" s="43"/>
      <c r="N312" s="43"/>
      <c r="O312" s="43"/>
      <c r="P312" s="43"/>
    </row>
    <row r="313" spans="1:16" s="2" customFormat="1" ht="15.75" thickBot="1" x14ac:dyDescent="0.3">
      <c r="A313" s="50" t="s">
        <v>16</v>
      </c>
      <c r="B313" s="698"/>
      <c r="C313" s="698"/>
      <c r="D313" s="260">
        <v>0</v>
      </c>
      <c r="E313" s="106">
        <v>50</v>
      </c>
      <c r="F313" s="260"/>
      <c r="G313" s="53">
        <v>70</v>
      </c>
      <c r="H313" s="20"/>
      <c r="I313" s="20"/>
      <c r="J313" s="20"/>
      <c r="K313" s="20"/>
      <c r="L313" s="20"/>
      <c r="M313" s="20"/>
      <c r="N313" s="20"/>
      <c r="O313" s="20"/>
      <c r="P313" s="20"/>
    </row>
    <row r="314" spans="1:16" s="81" customFormat="1" ht="15.75" customHeight="1" thickBot="1" x14ac:dyDescent="0.3">
      <c r="A314" s="701"/>
      <c r="B314" s="702"/>
      <c r="C314" s="702"/>
      <c r="D314" s="702"/>
      <c r="E314" s="702"/>
      <c r="F314" s="702"/>
      <c r="G314" s="703"/>
      <c r="H314" s="107"/>
      <c r="I314" s="107"/>
      <c r="J314" s="107"/>
      <c r="K314" s="107"/>
      <c r="L314" s="107"/>
      <c r="M314" s="107"/>
      <c r="N314" s="107"/>
      <c r="O314" s="107"/>
      <c r="P314" s="107"/>
    </row>
    <row r="315" spans="1:16" s="2" customFormat="1" x14ac:dyDescent="0.25">
      <c r="A315" s="519" t="s">
        <v>20</v>
      </c>
      <c r="B315" s="520"/>
      <c r="C315" s="520"/>
      <c r="D315" s="520"/>
      <c r="E315" s="520"/>
      <c r="F315" s="520"/>
      <c r="G315" s="521"/>
      <c r="H315" s="20"/>
      <c r="I315" s="20"/>
      <c r="J315" s="20"/>
      <c r="K315" s="20"/>
      <c r="L315" s="20"/>
      <c r="M315" s="20"/>
      <c r="N315" s="20"/>
      <c r="O315" s="20"/>
      <c r="P315" s="20"/>
    </row>
    <row r="316" spans="1:16" s="2" customFormat="1" x14ac:dyDescent="0.25">
      <c r="A316" s="87" t="s">
        <v>27</v>
      </c>
      <c r="B316" s="517"/>
      <c r="C316" s="517"/>
      <c r="D316" s="517" t="s">
        <v>545</v>
      </c>
      <c r="E316" s="517"/>
      <c r="F316" s="517" t="s">
        <v>247</v>
      </c>
      <c r="G316" s="518"/>
      <c r="H316" s="20"/>
      <c r="I316" s="20"/>
      <c r="J316" s="20"/>
      <c r="K316" s="20"/>
      <c r="L316" s="20"/>
      <c r="M316" s="20"/>
      <c r="N316" s="20"/>
      <c r="O316" s="20"/>
      <c r="P316" s="20"/>
    </row>
    <row r="317" spans="1:16" s="2" customFormat="1" x14ac:dyDescent="0.25">
      <c r="A317" s="500" t="s">
        <v>25</v>
      </c>
      <c r="B317" s="501"/>
      <c r="C317" s="501"/>
      <c r="D317" s="501"/>
      <c r="E317" s="501"/>
      <c r="F317" s="501"/>
      <c r="G317" s="502"/>
      <c r="H317" s="20"/>
      <c r="I317" s="20"/>
      <c r="J317" s="20"/>
      <c r="K317" s="20"/>
      <c r="L317" s="20"/>
      <c r="M317" s="20"/>
      <c r="N317" s="20"/>
      <c r="O317" s="20"/>
      <c r="P317" s="20"/>
    </row>
    <row r="318" spans="1:16" s="20" customFormat="1" x14ac:dyDescent="0.25">
      <c r="A318" s="18" t="s">
        <v>21</v>
      </c>
      <c r="B318" s="575"/>
      <c r="C318" s="576"/>
      <c r="D318" s="704">
        <f>[1]TDSheet!$E$474</f>
        <v>6.2</v>
      </c>
      <c r="E318" s="704"/>
      <c r="F318" s="581">
        <f>[2]TDSheet!$E$473</f>
        <v>8.6</v>
      </c>
      <c r="G318" s="584"/>
    </row>
    <row r="319" spans="1:16" s="20" customFormat="1" x14ac:dyDescent="0.25">
      <c r="A319" s="18" t="s">
        <v>22</v>
      </c>
      <c r="B319" s="577"/>
      <c r="C319" s="578"/>
      <c r="D319" s="704">
        <f>[1]TDSheet!$F$474</f>
        <v>5.8</v>
      </c>
      <c r="E319" s="704"/>
      <c r="F319" s="581">
        <f>[2]TDSheet!$F$473</f>
        <v>8.1</v>
      </c>
      <c r="G319" s="584"/>
    </row>
    <row r="320" spans="1:16" s="20" customFormat="1" x14ac:dyDescent="0.25">
      <c r="A320" s="18" t="s">
        <v>23</v>
      </c>
      <c r="B320" s="577"/>
      <c r="C320" s="578"/>
      <c r="D320" s="704">
        <f>[1]TDSheet!$G$474</f>
        <v>4</v>
      </c>
      <c r="E320" s="704"/>
      <c r="F320" s="581">
        <f>[2]TDSheet!$G$473</f>
        <v>5.6</v>
      </c>
      <c r="G320" s="584"/>
    </row>
    <row r="321" spans="1:16" s="20" customFormat="1" x14ac:dyDescent="0.25">
      <c r="A321" s="18" t="s">
        <v>24</v>
      </c>
      <c r="B321" s="577"/>
      <c r="C321" s="578"/>
      <c r="D321" s="704">
        <f>[1]TDSheet!$H$474</f>
        <v>115.9</v>
      </c>
      <c r="E321" s="704"/>
      <c r="F321" s="581">
        <f>[2]TDSheet!$H$473</f>
        <v>162.26</v>
      </c>
      <c r="G321" s="584"/>
    </row>
    <row r="322" spans="1:16" s="20" customFormat="1" ht="15.75" thickBot="1" x14ac:dyDescent="0.3">
      <c r="A322" s="21" t="s">
        <v>26</v>
      </c>
      <c r="B322" s="579"/>
      <c r="C322" s="580"/>
      <c r="D322" s="705">
        <f>[3]TDSheet!$I$474</f>
        <v>0.24</v>
      </c>
      <c r="E322" s="705"/>
      <c r="F322" s="481">
        <f>[4]TDSheet!$I$473</f>
        <v>0.4</v>
      </c>
      <c r="G322" s="482"/>
    </row>
    <row r="323" spans="1:16" s="2" customFormat="1" ht="15.75" thickBot="1" x14ac:dyDescent="0.3">
      <c r="A323" s="16"/>
      <c r="B323" s="88"/>
      <c r="C323" s="88"/>
      <c r="D323" s="89"/>
      <c r="E323" s="89"/>
      <c r="F323" s="88"/>
      <c r="G323" s="90"/>
      <c r="H323" s="20"/>
      <c r="I323" s="20"/>
      <c r="J323" s="20"/>
      <c r="K323" s="20"/>
      <c r="L323" s="20"/>
      <c r="M323" s="20"/>
      <c r="N323" s="20"/>
      <c r="O323" s="20"/>
      <c r="P323" s="20"/>
    </row>
    <row r="324" spans="1:16" s="2" customFormat="1" ht="32.25" customHeight="1" x14ac:dyDescent="0.25">
      <c r="A324" s="718" t="s">
        <v>28</v>
      </c>
      <c r="B324" s="485" t="s">
        <v>943</v>
      </c>
      <c r="C324" s="485"/>
      <c r="D324" s="485"/>
      <c r="E324" s="485"/>
      <c r="F324" s="485"/>
      <c r="G324" s="486"/>
      <c r="H324" s="138"/>
      <c r="I324" s="20"/>
      <c r="J324" s="20"/>
      <c r="K324" s="20"/>
      <c r="L324" s="20"/>
      <c r="M324" s="20"/>
      <c r="N324" s="20"/>
      <c r="O324" s="20"/>
      <c r="P324" s="20"/>
    </row>
    <row r="325" spans="1:16" s="2" customFormat="1" ht="60" customHeight="1" thickBot="1" x14ac:dyDescent="0.3">
      <c r="A325" s="719"/>
      <c r="B325" s="489"/>
      <c r="C325" s="489"/>
      <c r="D325" s="489"/>
      <c r="E325" s="489"/>
      <c r="F325" s="489"/>
      <c r="G325" s="490"/>
      <c r="H325" s="20"/>
      <c r="I325" s="20"/>
      <c r="J325" s="20"/>
      <c r="K325" s="20"/>
      <c r="L325" s="20"/>
      <c r="M325" s="20"/>
      <c r="N325" s="20"/>
      <c r="O325" s="20"/>
      <c r="P325" s="20"/>
    </row>
    <row r="326" spans="1:16" ht="15.75" thickBot="1" x14ac:dyDescent="0.3"/>
    <row r="327" spans="1:16" s="40" customFormat="1" ht="25.5" customHeight="1" x14ac:dyDescent="0.25">
      <c r="A327" s="79" t="s">
        <v>0</v>
      </c>
      <c r="B327" s="610" t="s">
        <v>973</v>
      </c>
      <c r="C327" s="610"/>
      <c r="D327" s="610"/>
      <c r="E327" s="610"/>
      <c r="F327" s="610"/>
      <c r="G327" s="611"/>
    </row>
    <row r="328" spans="1:16" s="1" customFormat="1" ht="24.75" customHeight="1" x14ac:dyDescent="0.25">
      <c r="A328" s="41" t="s">
        <v>2</v>
      </c>
      <c r="B328" s="677" t="s">
        <v>634</v>
      </c>
      <c r="C328" s="677"/>
      <c r="D328" s="677"/>
      <c r="E328" s="677"/>
      <c r="F328" s="677"/>
      <c r="G328" s="678"/>
      <c r="H328" s="43"/>
      <c r="I328" s="43"/>
      <c r="J328" s="43"/>
      <c r="K328" s="43"/>
      <c r="L328" s="43"/>
      <c r="M328" s="43"/>
      <c r="N328" s="43"/>
      <c r="O328" s="43"/>
      <c r="P328" s="43"/>
    </row>
    <row r="329" spans="1:16" s="43" customFormat="1" ht="18.75" customHeight="1" x14ac:dyDescent="0.25">
      <c r="A329" s="41" t="s">
        <v>4</v>
      </c>
      <c r="B329" s="507" t="s">
        <v>633</v>
      </c>
      <c r="C329" s="507"/>
      <c r="D329" s="507"/>
      <c r="E329" s="507"/>
      <c r="F329" s="507"/>
      <c r="G329" s="508"/>
    </row>
    <row r="330" spans="1:16" s="43" customFormat="1" ht="45" customHeight="1" x14ac:dyDescent="0.25">
      <c r="A330" s="45" t="s">
        <v>5</v>
      </c>
      <c r="B330" s="706" t="s">
        <v>6</v>
      </c>
      <c r="C330" s="706"/>
      <c r="D330" s="706"/>
      <c r="E330" s="706"/>
      <c r="F330" s="706"/>
      <c r="G330" s="707"/>
    </row>
    <row r="331" spans="1:16" x14ac:dyDescent="0.25">
      <c r="A331" s="696" t="s">
        <v>7</v>
      </c>
      <c r="B331" s="514" t="s">
        <v>9</v>
      </c>
      <c r="C331" s="514"/>
      <c r="D331" s="514"/>
      <c r="E331" s="514"/>
      <c r="F331" s="514"/>
      <c r="G331" s="515"/>
      <c r="M331" s="43"/>
    </row>
    <row r="332" spans="1:16" x14ac:dyDescent="0.25">
      <c r="A332" s="696"/>
      <c r="B332" s="514" t="s">
        <v>10</v>
      </c>
      <c r="C332" s="514"/>
      <c r="D332" s="514"/>
      <c r="E332" s="514"/>
      <c r="F332" s="514"/>
      <c r="G332" s="515"/>
      <c r="M332" s="43"/>
    </row>
    <row r="333" spans="1:16" s="1" customFormat="1" ht="20.25" customHeight="1" x14ac:dyDescent="0.25">
      <c r="A333" s="696"/>
      <c r="B333" s="697"/>
      <c r="C333" s="697"/>
      <c r="D333" s="269" t="s">
        <v>8</v>
      </c>
      <c r="E333" s="269" t="s">
        <v>11</v>
      </c>
      <c r="F333" s="269" t="s">
        <v>8</v>
      </c>
      <c r="G333" s="46" t="s">
        <v>11</v>
      </c>
      <c r="H333" s="43"/>
      <c r="I333" s="43"/>
      <c r="J333" s="43"/>
      <c r="K333" s="43"/>
      <c r="L333" s="43"/>
      <c r="M333" s="43"/>
      <c r="N333" s="43"/>
      <c r="O333" s="43"/>
      <c r="P333" s="43"/>
    </row>
    <row r="334" spans="1:16" s="1" customFormat="1" ht="20.25" customHeight="1" x14ac:dyDescent="0.25">
      <c r="A334" s="47" t="s">
        <v>417</v>
      </c>
      <c r="B334" s="697"/>
      <c r="C334" s="697"/>
      <c r="D334" s="62">
        <v>36</v>
      </c>
      <c r="E334" s="62">
        <v>32</v>
      </c>
      <c r="F334" s="62">
        <v>48</v>
      </c>
      <c r="G334" s="48">
        <v>43</v>
      </c>
      <c r="H334" s="43"/>
      <c r="I334" s="43"/>
      <c r="J334" s="43"/>
      <c r="K334" s="43"/>
      <c r="L334" s="43"/>
      <c r="M334" s="43"/>
      <c r="N334" s="43"/>
      <c r="O334" s="43"/>
      <c r="P334" s="43"/>
    </row>
    <row r="335" spans="1:16" s="1" customFormat="1" ht="20.25" customHeight="1" x14ac:dyDescent="0.25">
      <c r="A335" s="127" t="s">
        <v>552</v>
      </c>
      <c r="B335" s="697"/>
      <c r="C335" s="697"/>
      <c r="D335" s="60">
        <v>6</v>
      </c>
      <c r="E335" s="62">
        <v>6</v>
      </c>
      <c r="F335" s="263">
        <v>8</v>
      </c>
      <c r="G335" s="48">
        <v>8</v>
      </c>
      <c r="H335" s="43"/>
      <c r="I335" s="43"/>
      <c r="J335" s="43"/>
      <c r="K335" s="43"/>
      <c r="L335" s="43"/>
      <c r="M335" s="43"/>
      <c r="N335" s="43"/>
      <c r="O335" s="43"/>
      <c r="P335" s="43"/>
    </row>
    <row r="336" spans="1:16" s="1" customFormat="1" ht="20.25" customHeight="1" x14ac:dyDescent="0.25">
      <c r="A336" s="127" t="s">
        <v>14</v>
      </c>
      <c r="B336" s="697"/>
      <c r="C336" s="697"/>
      <c r="D336" s="60">
        <v>10</v>
      </c>
      <c r="E336" s="62">
        <v>10</v>
      </c>
      <c r="F336" s="263">
        <v>13</v>
      </c>
      <c r="G336" s="48">
        <v>13</v>
      </c>
      <c r="H336" s="43"/>
      <c r="I336" s="43"/>
      <c r="J336" s="43"/>
      <c r="K336" s="43"/>
      <c r="L336" s="43"/>
      <c r="M336" s="43"/>
      <c r="N336" s="43"/>
      <c r="O336" s="43"/>
      <c r="P336" s="43"/>
    </row>
    <row r="337" spans="1:16" s="1" customFormat="1" ht="20.25" customHeight="1" x14ac:dyDescent="0.25">
      <c r="A337" s="130" t="s">
        <v>635</v>
      </c>
      <c r="B337" s="697"/>
      <c r="C337" s="697"/>
      <c r="D337" s="60">
        <v>0</v>
      </c>
      <c r="E337" s="63">
        <v>48</v>
      </c>
      <c r="F337" s="131">
        <v>0</v>
      </c>
      <c r="G337" s="64">
        <v>64</v>
      </c>
      <c r="H337" s="43"/>
      <c r="I337" s="43"/>
      <c r="J337" s="43"/>
      <c r="K337" s="43"/>
      <c r="L337" s="43"/>
      <c r="M337" s="43"/>
      <c r="N337" s="43"/>
      <c r="O337" s="43"/>
      <c r="P337" s="43"/>
    </row>
    <row r="338" spans="1:16" s="1" customFormat="1" ht="20.25" customHeight="1" x14ac:dyDescent="0.25">
      <c r="A338" s="127" t="s">
        <v>636</v>
      </c>
      <c r="B338" s="697"/>
      <c r="C338" s="697"/>
      <c r="D338" s="750"/>
      <c r="E338" s="751"/>
      <c r="F338" s="751"/>
      <c r="G338" s="752"/>
      <c r="H338" s="43"/>
      <c r="I338" s="43"/>
      <c r="J338" s="43"/>
      <c r="K338" s="43"/>
      <c r="L338" s="43"/>
      <c r="M338" s="43"/>
      <c r="N338" s="43"/>
      <c r="O338" s="43"/>
      <c r="P338" s="43"/>
    </row>
    <row r="339" spans="1:16" s="1" customFormat="1" ht="20.25" customHeight="1" x14ac:dyDescent="0.25">
      <c r="A339" s="259" t="s">
        <v>452</v>
      </c>
      <c r="B339" s="697"/>
      <c r="C339" s="697"/>
      <c r="D339" s="60">
        <v>17</v>
      </c>
      <c r="E339" s="62">
        <v>14</v>
      </c>
      <c r="F339" s="60">
        <v>23</v>
      </c>
      <c r="G339" s="48">
        <v>19</v>
      </c>
      <c r="H339" s="43"/>
      <c r="I339" s="43"/>
      <c r="J339" s="43"/>
      <c r="K339" s="43"/>
      <c r="L339" s="43"/>
      <c r="M339" s="43"/>
      <c r="N339" s="43"/>
      <c r="O339" s="43"/>
      <c r="P339" s="43"/>
    </row>
    <row r="340" spans="1:16" s="109" customFormat="1" ht="20.25" customHeight="1" x14ac:dyDescent="0.25">
      <c r="A340" s="259" t="s">
        <v>188</v>
      </c>
      <c r="B340" s="697"/>
      <c r="C340" s="697"/>
      <c r="D340" s="60">
        <v>2</v>
      </c>
      <c r="E340" s="62">
        <v>2</v>
      </c>
      <c r="F340" s="60">
        <v>3</v>
      </c>
      <c r="G340" s="48">
        <v>3</v>
      </c>
      <c r="H340" s="112"/>
      <c r="I340" s="112"/>
      <c r="J340" s="112"/>
      <c r="K340" s="112"/>
      <c r="L340" s="112"/>
      <c r="M340" s="112"/>
      <c r="N340" s="112"/>
      <c r="O340" s="112"/>
      <c r="P340" s="112"/>
    </row>
    <row r="341" spans="1:16" s="1" customFormat="1" ht="20.25" customHeight="1" x14ac:dyDescent="0.25">
      <c r="A341" s="58" t="s">
        <v>637</v>
      </c>
      <c r="B341" s="697"/>
      <c r="C341" s="697"/>
      <c r="D341" s="60">
        <v>0</v>
      </c>
      <c r="E341" s="63">
        <v>10</v>
      </c>
      <c r="F341" s="60">
        <v>0</v>
      </c>
      <c r="G341" s="64">
        <v>14</v>
      </c>
      <c r="H341" s="43"/>
      <c r="I341" s="43"/>
      <c r="J341" s="43"/>
      <c r="K341" s="43"/>
      <c r="L341" s="43"/>
      <c r="M341" s="43"/>
      <c r="N341" s="43"/>
      <c r="O341" s="43"/>
      <c r="P341" s="43"/>
    </row>
    <row r="342" spans="1:16" s="1" customFormat="1" ht="20.25" customHeight="1" x14ac:dyDescent="0.25">
      <c r="A342" s="47" t="s">
        <v>235</v>
      </c>
      <c r="B342" s="697"/>
      <c r="C342" s="697"/>
      <c r="D342" s="60" t="s">
        <v>459</v>
      </c>
      <c r="E342" s="62">
        <v>4</v>
      </c>
      <c r="F342" s="60" t="s">
        <v>530</v>
      </c>
      <c r="G342" s="48">
        <v>5</v>
      </c>
      <c r="H342" s="43"/>
      <c r="I342" s="43"/>
      <c r="J342" s="43"/>
      <c r="K342" s="43"/>
      <c r="L342" s="43"/>
      <c r="M342" s="43"/>
      <c r="N342" s="43"/>
      <c r="O342" s="43"/>
      <c r="P342" s="43"/>
    </row>
    <row r="343" spans="1:16" s="1" customFormat="1" ht="20.25" customHeight="1" x14ac:dyDescent="0.25">
      <c r="A343" s="47" t="s">
        <v>638</v>
      </c>
      <c r="B343" s="697"/>
      <c r="C343" s="697"/>
      <c r="D343" s="60">
        <v>2</v>
      </c>
      <c r="E343" s="62">
        <v>1.7</v>
      </c>
      <c r="F343" s="60">
        <v>3</v>
      </c>
      <c r="G343" s="48">
        <v>2</v>
      </c>
      <c r="H343" s="43"/>
      <c r="I343" s="43"/>
      <c r="J343" s="43"/>
      <c r="K343" s="43"/>
      <c r="L343" s="43"/>
      <c r="M343" s="43"/>
      <c r="N343" s="43"/>
      <c r="O343" s="43"/>
      <c r="P343" s="43"/>
    </row>
    <row r="344" spans="1:16" s="1" customFormat="1" ht="20.25" customHeight="1" x14ac:dyDescent="0.25">
      <c r="A344" s="58" t="s">
        <v>639</v>
      </c>
      <c r="B344" s="697"/>
      <c r="C344" s="697"/>
      <c r="D344" s="132">
        <v>0</v>
      </c>
      <c r="E344" s="63">
        <v>16</v>
      </c>
      <c r="F344" s="132">
        <v>0</v>
      </c>
      <c r="G344" s="64">
        <v>21</v>
      </c>
      <c r="H344" s="43"/>
      <c r="I344" s="43"/>
      <c r="J344" s="43"/>
      <c r="K344" s="43"/>
      <c r="L344" s="43"/>
      <c r="M344" s="43"/>
      <c r="N344" s="43"/>
      <c r="O344" s="43"/>
      <c r="P344" s="43"/>
    </row>
    <row r="345" spans="1:16" s="1" customFormat="1" ht="20.25" customHeight="1" x14ac:dyDescent="0.25">
      <c r="A345" s="47" t="s">
        <v>235</v>
      </c>
      <c r="B345" s="697"/>
      <c r="C345" s="697"/>
      <c r="D345" s="60" t="s">
        <v>458</v>
      </c>
      <c r="E345" s="62">
        <v>3</v>
      </c>
      <c r="F345" s="60" t="s">
        <v>459</v>
      </c>
      <c r="G345" s="48">
        <v>4</v>
      </c>
      <c r="H345" s="43"/>
      <c r="I345" s="43"/>
      <c r="J345" s="43"/>
      <c r="K345" s="43"/>
      <c r="L345" s="43"/>
      <c r="M345" s="43"/>
      <c r="N345" s="43"/>
      <c r="O345" s="43"/>
      <c r="P345" s="43"/>
    </row>
    <row r="346" spans="1:16" s="1" customFormat="1" ht="20.25" customHeight="1" x14ac:dyDescent="0.25">
      <c r="A346" s="47" t="s">
        <v>236</v>
      </c>
      <c r="B346" s="697"/>
      <c r="C346" s="697"/>
      <c r="D346" s="60">
        <v>2</v>
      </c>
      <c r="E346" s="62">
        <v>2</v>
      </c>
      <c r="F346" s="60">
        <v>3</v>
      </c>
      <c r="G346" s="48">
        <v>3</v>
      </c>
      <c r="H346" s="43"/>
      <c r="I346" s="43"/>
      <c r="J346" s="43"/>
      <c r="K346" s="43"/>
      <c r="L346" s="43"/>
      <c r="M346" s="43"/>
      <c r="N346" s="43"/>
      <c r="O346" s="43"/>
      <c r="P346" s="43"/>
    </row>
    <row r="347" spans="1:16" s="1" customFormat="1" ht="20.25" customHeight="1" x14ac:dyDescent="0.25">
      <c r="A347" s="58" t="s">
        <v>245</v>
      </c>
      <c r="B347" s="697"/>
      <c r="C347" s="697"/>
      <c r="D347" s="132">
        <v>0</v>
      </c>
      <c r="E347" s="63">
        <v>68</v>
      </c>
      <c r="F347" s="132">
        <v>0</v>
      </c>
      <c r="G347" s="64">
        <v>91</v>
      </c>
      <c r="H347" s="43"/>
      <c r="I347" s="43"/>
      <c r="J347" s="43"/>
      <c r="K347" s="43"/>
      <c r="L347" s="43"/>
      <c r="M347" s="43"/>
      <c r="N347" s="43"/>
      <c r="O347" s="43"/>
      <c r="P347" s="43"/>
    </row>
    <row r="348" spans="1:16" s="1" customFormat="1" ht="30" customHeight="1" x14ac:dyDescent="0.25">
      <c r="A348" s="214" t="s">
        <v>640</v>
      </c>
      <c r="B348" s="708"/>
      <c r="C348" s="708"/>
      <c r="D348" s="66">
        <v>2</v>
      </c>
      <c r="E348" s="134">
        <v>2</v>
      </c>
      <c r="F348" s="66">
        <v>2.5</v>
      </c>
      <c r="G348" s="68">
        <v>2.5</v>
      </c>
      <c r="H348" s="43"/>
      <c r="I348" s="43"/>
      <c r="J348" s="43"/>
      <c r="K348" s="43"/>
      <c r="L348" s="43"/>
      <c r="M348" s="43"/>
      <c r="N348" s="43"/>
      <c r="O348" s="43"/>
      <c r="P348" s="43"/>
    </row>
    <row r="349" spans="1:16" s="2" customFormat="1" ht="15.75" thickBot="1" x14ac:dyDescent="0.3">
      <c r="A349" s="50" t="s">
        <v>16</v>
      </c>
      <c r="B349" s="698"/>
      <c r="C349" s="698"/>
      <c r="D349" s="260">
        <v>0</v>
      </c>
      <c r="E349" s="106">
        <v>60</v>
      </c>
      <c r="F349" s="260"/>
      <c r="G349" s="53">
        <v>80</v>
      </c>
      <c r="H349" s="20"/>
      <c r="I349" s="20"/>
      <c r="J349" s="20"/>
      <c r="K349" s="20"/>
      <c r="L349" s="20"/>
      <c r="M349" s="20"/>
      <c r="N349" s="20"/>
      <c r="O349" s="20"/>
      <c r="P349" s="20"/>
    </row>
    <row r="350" spans="1:16" s="81" customFormat="1" ht="15.75" customHeight="1" thickBot="1" x14ac:dyDescent="0.3">
      <c r="A350" s="701"/>
      <c r="B350" s="702"/>
      <c r="C350" s="702"/>
      <c r="D350" s="702"/>
      <c r="E350" s="702"/>
      <c r="F350" s="702"/>
      <c r="G350" s="703"/>
      <c r="H350" s="107"/>
      <c r="I350" s="107"/>
      <c r="J350" s="107"/>
      <c r="K350" s="107"/>
      <c r="L350" s="107"/>
      <c r="M350" s="107"/>
      <c r="N350" s="107"/>
      <c r="O350" s="107"/>
      <c r="P350" s="107"/>
    </row>
    <row r="351" spans="1:16" s="2" customFormat="1" x14ac:dyDescent="0.25">
      <c r="A351" s="519" t="s">
        <v>20</v>
      </c>
      <c r="B351" s="520"/>
      <c r="C351" s="520"/>
      <c r="D351" s="520"/>
      <c r="E351" s="520"/>
      <c r="F351" s="520"/>
      <c r="G351" s="521"/>
      <c r="H351" s="20"/>
      <c r="I351" s="20"/>
      <c r="J351" s="20"/>
      <c r="K351" s="20"/>
      <c r="L351" s="20"/>
      <c r="M351" s="20"/>
      <c r="N351" s="20"/>
      <c r="O351" s="20"/>
      <c r="P351" s="20"/>
    </row>
    <row r="352" spans="1:16" s="2" customFormat="1" x14ac:dyDescent="0.25">
      <c r="A352" s="87" t="s">
        <v>27</v>
      </c>
      <c r="B352" s="517"/>
      <c r="C352" s="517"/>
      <c r="D352" s="517" t="s">
        <v>316</v>
      </c>
      <c r="E352" s="517"/>
      <c r="F352" s="517" t="s">
        <v>248</v>
      </c>
      <c r="G352" s="518"/>
      <c r="H352" s="20"/>
      <c r="I352" s="20"/>
      <c r="J352" s="20"/>
      <c r="K352" s="20"/>
      <c r="L352" s="20"/>
      <c r="M352" s="20"/>
      <c r="N352" s="20"/>
      <c r="O352" s="20"/>
      <c r="P352" s="20"/>
    </row>
    <row r="353" spans="1:16" s="2" customFormat="1" x14ac:dyDescent="0.25">
      <c r="A353" s="500" t="s">
        <v>25</v>
      </c>
      <c r="B353" s="501"/>
      <c r="C353" s="501"/>
      <c r="D353" s="501"/>
      <c r="E353" s="501"/>
      <c r="F353" s="501"/>
      <c r="G353" s="502"/>
      <c r="H353" s="20"/>
      <c r="I353" s="20"/>
      <c r="J353" s="20"/>
      <c r="K353" s="20"/>
      <c r="L353" s="20"/>
      <c r="M353" s="20"/>
      <c r="N353" s="20"/>
      <c r="O353" s="20"/>
      <c r="P353" s="20"/>
    </row>
    <row r="354" spans="1:16" s="20" customFormat="1" x14ac:dyDescent="0.25">
      <c r="A354" s="18" t="s">
        <v>21</v>
      </c>
      <c r="B354" s="575"/>
      <c r="C354" s="576"/>
      <c r="D354" s="704">
        <f>[1]TDSheet!$E$559</f>
        <v>7.64</v>
      </c>
      <c r="E354" s="704"/>
      <c r="F354" s="581">
        <f>[2]TDSheet!$E$558</f>
        <v>10.1</v>
      </c>
      <c r="G354" s="584"/>
    </row>
    <row r="355" spans="1:16" s="20" customFormat="1" x14ac:dyDescent="0.25">
      <c r="A355" s="18" t="s">
        <v>22</v>
      </c>
      <c r="B355" s="577"/>
      <c r="C355" s="578"/>
      <c r="D355" s="704">
        <f>[1]TDSheet!$F$559</f>
        <v>6.9</v>
      </c>
      <c r="E355" s="704"/>
      <c r="F355" s="581">
        <f>[2]TDSheet!$F$558</f>
        <v>9.1999999999999993</v>
      </c>
      <c r="G355" s="584"/>
    </row>
    <row r="356" spans="1:16" s="20" customFormat="1" x14ac:dyDescent="0.25">
      <c r="A356" s="18" t="s">
        <v>23</v>
      </c>
      <c r="B356" s="577"/>
      <c r="C356" s="578"/>
      <c r="D356" s="704">
        <f>[1]TDSheet!$G$559</f>
        <v>4.7</v>
      </c>
      <c r="E356" s="704"/>
      <c r="F356" s="581">
        <f>[2]TDSheet!$G$558</f>
        <v>6.2</v>
      </c>
      <c r="G356" s="584"/>
    </row>
    <row r="357" spans="1:16" s="20" customFormat="1" x14ac:dyDescent="0.25">
      <c r="A357" s="18" t="s">
        <v>24</v>
      </c>
      <c r="B357" s="577"/>
      <c r="C357" s="578"/>
      <c r="D357" s="704">
        <f>[1]TDSheet!$H$559</f>
        <v>109.1</v>
      </c>
      <c r="E357" s="704"/>
      <c r="F357" s="581">
        <f>[2]TDSheet!$H$558</f>
        <v>145.4</v>
      </c>
      <c r="G357" s="584"/>
    </row>
    <row r="358" spans="1:16" s="20" customFormat="1" ht="15.75" thickBot="1" x14ac:dyDescent="0.3">
      <c r="A358" s="21" t="s">
        <v>26</v>
      </c>
      <c r="B358" s="579"/>
      <c r="C358" s="580"/>
      <c r="D358" s="711">
        <f>[1]TDSheet!$I$559</f>
        <v>1.93</v>
      </c>
      <c r="E358" s="711"/>
      <c r="F358" s="603">
        <f>[2]TDSheet!$I$558</f>
        <v>2.56</v>
      </c>
      <c r="G358" s="687"/>
    </row>
    <row r="359" spans="1:16" s="2" customFormat="1" ht="15.75" thickBot="1" x14ac:dyDescent="0.3">
      <c r="A359" s="16"/>
      <c r="B359" s="88"/>
      <c r="C359" s="88"/>
      <c r="D359" s="89"/>
      <c r="E359" s="89"/>
      <c r="F359" s="88"/>
      <c r="G359" s="90"/>
      <c r="H359" s="20"/>
      <c r="I359" s="20"/>
      <c r="J359" s="20"/>
      <c r="K359" s="20"/>
      <c r="L359" s="20"/>
      <c r="M359" s="20"/>
      <c r="N359" s="20"/>
      <c r="O359" s="20"/>
      <c r="P359" s="20"/>
    </row>
    <row r="360" spans="1:16" s="2" customFormat="1" ht="32.25" customHeight="1" x14ac:dyDescent="0.25">
      <c r="A360" s="718" t="s">
        <v>28</v>
      </c>
      <c r="B360" s="485" t="s">
        <v>641</v>
      </c>
      <c r="C360" s="485"/>
      <c r="D360" s="485"/>
      <c r="E360" s="485"/>
      <c r="F360" s="485"/>
      <c r="G360" s="486"/>
      <c r="H360" s="138"/>
      <c r="I360" s="20"/>
      <c r="J360" s="20"/>
      <c r="K360" s="20"/>
      <c r="L360" s="20"/>
      <c r="M360" s="20"/>
      <c r="N360" s="20"/>
      <c r="O360" s="20"/>
      <c r="P360" s="20"/>
    </row>
    <row r="361" spans="1:16" s="2" customFormat="1" ht="182.25" customHeight="1" thickBot="1" x14ac:dyDescent="0.3">
      <c r="A361" s="719"/>
      <c r="B361" s="489"/>
      <c r="C361" s="489"/>
      <c r="D361" s="489"/>
      <c r="E361" s="489"/>
      <c r="F361" s="489"/>
      <c r="G361" s="490"/>
      <c r="H361" s="20"/>
      <c r="I361" s="20"/>
      <c r="J361" s="20"/>
      <c r="K361" s="20"/>
      <c r="L361" s="20"/>
      <c r="M361" s="20"/>
      <c r="N361" s="20"/>
      <c r="O361" s="20"/>
      <c r="P361" s="20"/>
    </row>
    <row r="362" spans="1:16" ht="15.75" thickBot="1" x14ac:dyDescent="0.3"/>
    <row r="363" spans="1:16" s="40" customFormat="1" ht="25.5" customHeight="1" x14ac:dyDescent="0.25">
      <c r="A363" s="79" t="s">
        <v>0</v>
      </c>
      <c r="B363" s="610" t="s">
        <v>974</v>
      </c>
      <c r="C363" s="610"/>
      <c r="D363" s="610"/>
      <c r="E363" s="610"/>
      <c r="F363" s="610"/>
      <c r="G363" s="611"/>
    </row>
    <row r="364" spans="1:16" s="1" customFormat="1" ht="24.75" customHeight="1" x14ac:dyDescent="0.25">
      <c r="A364" s="41" t="s">
        <v>2</v>
      </c>
      <c r="B364" s="699" t="s">
        <v>912</v>
      </c>
      <c r="C364" s="699"/>
      <c r="D364" s="699"/>
      <c r="E364" s="699"/>
      <c r="F364" s="699"/>
      <c r="G364" s="700"/>
      <c r="H364" s="43"/>
      <c r="I364" s="43"/>
      <c r="J364" s="43"/>
      <c r="K364" s="43"/>
      <c r="L364" s="43"/>
      <c r="M364" s="43"/>
      <c r="N364" s="43"/>
      <c r="O364" s="43"/>
      <c r="P364" s="43"/>
    </row>
    <row r="365" spans="1:16" s="43" customFormat="1" ht="18.75" customHeight="1" x14ac:dyDescent="0.25">
      <c r="A365" s="41" t="s">
        <v>4</v>
      </c>
      <c r="B365" s="507" t="s">
        <v>913</v>
      </c>
      <c r="C365" s="507"/>
      <c r="D365" s="507"/>
      <c r="E365" s="507"/>
      <c r="F365" s="507"/>
      <c r="G365" s="508"/>
    </row>
    <row r="366" spans="1:16" s="43" customFormat="1" ht="45" customHeight="1" x14ac:dyDescent="0.25">
      <c r="A366" s="45" t="s">
        <v>5</v>
      </c>
      <c r="B366" s="706" t="s">
        <v>6</v>
      </c>
      <c r="C366" s="706"/>
      <c r="D366" s="706"/>
      <c r="E366" s="706"/>
      <c r="F366" s="706"/>
      <c r="G366" s="707"/>
    </row>
    <row r="367" spans="1:16" x14ac:dyDescent="0.25">
      <c r="A367" s="696" t="s">
        <v>7</v>
      </c>
      <c r="B367" s="514" t="s">
        <v>9</v>
      </c>
      <c r="C367" s="514"/>
      <c r="D367" s="514"/>
      <c r="E367" s="514"/>
      <c r="F367" s="514"/>
      <c r="G367" s="515"/>
      <c r="M367" s="43"/>
    </row>
    <row r="368" spans="1:16" x14ac:dyDescent="0.25">
      <c r="A368" s="696"/>
      <c r="B368" s="514" t="s">
        <v>10</v>
      </c>
      <c r="C368" s="514"/>
      <c r="D368" s="514"/>
      <c r="E368" s="514"/>
      <c r="F368" s="514"/>
      <c r="G368" s="515"/>
      <c r="M368" s="43"/>
    </row>
    <row r="369" spans="1:16" s="1" customFormat="1" ht="20.25" customHeight="1" x14ac:dyDescent="0.25">
      <c r="A369" s="696"/>
      <c r="B369" s="697"/>
      <c r="C369" s="697"/>
      <c r="D369" s="269" t="s">
        <v>8</v>
      </c>
      <c r="E369" s="269" t="s">
        <v>11</v>
      </c>
      <c r="F369" s="269" t="s">
        <v>8</v>
      </c>
      <c r="G369" s="46" t="s">
        <v>11</v>
      </c>
      <c r="H369" s="43"/>
      <c r="I369" s="43"/>
      <c r="J369" s="43"/>
      <c r="K369" s="43"/>
      <c r="L369" s="43"/>
      <c r="M369" s="43"/>
      <c r="N369" s="43"/>
      <c r="O369" s="43"/>
      <c r="P369" s="43"/>
    </row>
    <row r="370" spans="1:16" s="1" customFormat="1" ht="20.25" customHeight="1" x14ac:dyDescent="0.25">
      <c r="A370" s="47" t="s">
        <v>642</v>
      </c>
      <c r="B370" s="697"/>
      <c r="C370" s="697"/>
      <c r="D370" s="269">
        <v>83</v>
      </c>
      <c r="E370" s="269">
        <v>66</v>
      </c>
      <c r="F370" s="269">
        <v>87</v>
      </c>
      <c r="G370" s="46">
        <v>69</v>
      </c>
      <c r="H370" s="43"/>
      <c r="I370" s="43"/>
      <c r="J370" s="43"/>
      <c r="K370" s="43"/>
      <c r="L370" s="43"/>
      <c r="M370" s="43"/>
      <c r="N370" s="43"/>
      <c r="O370" s="43"/>
      <c r="P370" s="43"/>
    </row>
    <row r="371" spans="1:16" s="1" customFormat="1" ht="20.25" customHeight="1" x14ac:dyDescent="0.25">
      <c r="A371" s="47" t="s">
        <v>417</v>
      </c>
      <c r="B371" s="697"/>
      <c r="C371" s="697"/>
      <c r="D371" s="62">
        <v>47</v>
      </c>
      <c r="E371" s="62">
        <v>42</v>
      </c>
      <c r="F371" s="62">
        <v>49</v>
      </c>
      <c r="G371" s="48">
        <v>44</v>
      </c>
      <c r="H371" s="43"/>
      <c r="I371" s="43"/>
      <c r="J371" s="43"/>
      <c r="K371" s="43"/>
      <c r="L371" s="43"/>
      <c r="M371" s="43"/>
      <c r="N371" s="43"/>
      <c r="O371" s="43"/>
      <c r="P371" s="43"/>
    </row>
    <row r="372" spans="1:16" s="1" customFormat="1" ht="20.25" customHeight="1" x14ac:dyDescent="0.25">
      <c r="A372" s="127" t="s">
        <v>174</v>
      </c>
      <c r="B372" s="697"/>
      <c r="C372" s="697"/>
      <c r="D372" s="60">
        <v>5.5</v>
      </c>
      <c r="E372" s="62" t="s">
        <v>648</v>
      </c>
      <c r="F372" s="62">
        <v>6</v>
      </c>
      <c r="G372" s="48" t="s">
        <v>649</v>
      </c>
      <c r="H372" s="43"/>
      <c r="I372" s="43"/>
      <c r="J372" s="43"/>
      <c r="K372" s="43"/>
      <c r="L372" s="43"/>
      <c r="M372" s="43"/>
      <c r="N372" s="43"/>
      <c r="O372" s="43"/>
      <c r="P372" s="43"/>
    </row>
    <row r="373" spans="1:16" s="1" customFormat="1" ht="20.25" customHeight="1" x14ac:dyDescent="0.25">
      <c r="A373" s="127" t="s">
        <v>143</v>
      </c>
      <c r="B373" s="697"/>
      <c r="C373" s="697"/>
      <c r="D373" s="60">
        <v>11</v>
      </c>
      <c r="E373" s="62">
        <v>9.1999999999999993</v>
      </c>
      <c r="F373" s="263">
        <v>11.5</v>
      </c>
      <c r="G373" s="48">
        <v>9.6</v>
      </c>
      <c r="H373" s="43"/>
      <c r="I373" s="43"/>
      <c r="J373" s="43"/>
      <c r="K373" s="43"/>
      <c r="L373" s="43"/>
      <c r="M373" s="43"/>
      <c r="N373" s="43"/>
      <c r="O373" s="43"/>
      <c r="P373" s="43"/>
    </row>
    <row r="374" spans="1:16" s="109" customFormat="1" ht="20.25" customHeight="1" x14ac:dyDescent="0.25">
      <c r="A374" s="127" t="s">
        <v>129</v>
      </c>
      <c r="B374" s="697"/>
      <c r="C374" s="697"/>
      <c r="D374" s="60">
        <v>2.5</v>
      </c>
      <c r="E374" s="62">
        <v>2.5</v>
      </c>
      <c r="F374" s="263">
        <v>3</v>
      </c>
      <c r="G374" s="48">
        <v>3</v>
      </c>
      <c r="H374" s="112"/>
      <c r="I374" s="112"/>
      <c r="J374" s="112"/>
      <c r="K374" s="112"/>
      <c r="L374" s="112"/>
      <c r="M374" s="112"/>
      <c r="N374" s="112"/>
      <c r="O374" s="112"/>
      <c r="P374" s="112"/>
    </row>
    <row r="375" spans="1:16" s="1" customFormat="1" ht="20.25" customHeight="1" x14ac:dyDescent="0.25">
      <c r="A375" s="130" t="s">
        <v>646</v>
      </c>
      <c r="B375" s="697"/>
      <c r="C375" s="697"/>
      <c r="D375" s="391">
        <v>0</v>
      </c>
      <c r="E375" s="391">
        <v>9.1999999999999993</v>
      </c>
      <c r="F375" s="391">
        <v>0</v>
      </c>
      <c r="G375" s="372">
        <v>9.6</v>
      </c>
      <c r="H375" s="43"/>
      <c r="I375" s="43"/>
      <c r="J375" s="43"/>
      <c r="K375" s="43"/>
      <c r="L375" s="43"/>
      <c r="M375" s="43"/>
      <c r="N375" s="43"/>
      <c r="O375" s="43"/>
      <c r="P375" s="43"/>
    </row>
    <row r="376" spans="1:16" s="1" customFormat="1" ht="20.25" customHeight="1" x14ac:dyDescent="0.25">
      <c r="A376" s="47" t="s">
        <v>235</v>
      </c>
      <c r="B376" s="697"/>
      <c r="C376" s="697"/>
      <c r="D376" s="60" t="s">
        <v>459</v>
      </c>
      <c r="E376" s="62">
        <v>4</v>
      </c>
      <c r="F376" s="60" t="s">
        <v>565</v>
      </c>
      <c r="G376" s="48">
        <v>4.2</v>
      </c>
      <c r="H376" s="43"/>
      <c r="I376" s="43"/>
      <c r="J376" s="43"/>
      <c r="K376" s="43"/>
      <c r="L376" s="43"/>
      <c r="M376" s="43"/>
      <c r="N376" s="43"/>
      <c r="O376" s="43"/>
      <c r="P376" s="43"/>
    </row>
    <row r="377" spans="1:16" s="109" customFormat="1" ht="20.25" customHeight="1" x14ac:dyDescent="0.25">
      <c r="A377" s="58" t="s">
        <v>245</v>
      </c>
      <c r="B377" s="697"/>
      <c r="C377" s="697"/>
      <c r="D377" s="60">
        <v>0</v>
      </c>
      <c r="E377" s="63">
        <v>133</v>
      </c>
      <c r="F377" s="60">
        <v>0</v>
      </c>
      <c r="G377" s="64">
        <v>139</v>
      </c>
      <c r="H377" s="112"/>
      <c r="I377" s="112"/>
      <c r="J377" s="112"/>
      <c r="K377" s="112"/>
      <c r="L377" s="112"/>
      <c r="M377" s="112"/>
      <c r="N377" s="112"/>
      <c r="O377" s="112"/>
      <c r="P377" s="112"/>
    </row>
    <row r="378" spans="1:16" s="1" customFormat="1" ht="20.25" customHeight="1" x14ac:dyDescent="0.25">
      <c r="A378" s="58" t="s">
        <v>644</v>
      </c>
      <c r="B378" s="697"/>
      <c r="C378" s="697"/>
      <c r="D378" s="60">
        <v>0</v>
      </c>
      <c r="E378" s="63">
        <v>110</v>
      </c>
      <c r="F378" s="60"/>
      <c r="G378" s="64">
        <v>115</v>
      </c>
      <c r="H378" s="43"/>
      <c r="I378" s="43"/>
      <c r="J378" s="43"/>
      <c r="K378" s="43"/>
      <c r="L378" s="43"/>
      <c r="M378" s="43"/>
      <c r="N378" s="43"/>
      <c r="O378" s="43"/>
      <c r="P378" s="43"/>
    </row>
    <row r="379" spans="1:16" s="1" customFormat="1" ht="20.25" customHeight="1" x14ac:dyDescent="0.25">
      <c r="A379" s="58" t="s">
        <v>647</v>
      </c>
      <c r="B379" s="697"/>
      <c r="C379" s="697"/>
      <c r="D379" s="60"/>
      <c r="E379" s="63">
        <v>15</v>
      </c>
      <c r="F379" s="132"/>
      <c r="G379" s="64">
        <v>25</v>
      </c>
      <c r="H379" s="43"/>
      <c r="I379" s="43"/>
      <c r="J379" s="43"/>
      <c r="K379" s="43"/>
      <c r="L379" s="43"/>
      <c r="M379" s="43"/>
      <c r="N379" s="43"/>
      <c r="O379" s="43"/>
      <c r="P379" s="43"/>
    </row>
    <row r="380" spans="1:16" s="1" customFormat="1" ht="18" customHeight="1" x14ac:dyDescent="0.25">
      <c r="A380" s="259" t="s">
        <v>187</v>
      </c>
      <c r="B380" s="697"/>
      <c r="C380" s="697"/>
      <c r="D380" s="49">
        <v>3.8</v>
      </c>
      <c r="E380" s="49">
        <v>3.8</v>
      </c>
      <c r="F380" s="49">
        <v>6.3</v>
      </c>
      <c r="G380" s="55">
        <v>6.3</v>
      </c>
      <c r="H380" s="42"/>
      <c r="I380" s="43"/>
      <c r="J380" s="43"/>
      <c r="K380" s="43"/>
      <c r="L380" s="43"/>
      <c r="M380" s="43"/>
      <c r="N380" s="43"/>
      <c r="O380" s="43"/>
      <c r="P380" s="43"/>
    </row>
    <row r="381" spans="1:16" s="1" customFormat="1" ht="18" customHeight="1" x14ac:dyDescent="0.25">
      <c r="A381" s="259" t="s">
        <v>189</v>
      </c>
      <c r="B381" s="697"/>
      <c r="C381" s="697"/>
      <c r="D381" s="49">
        <v>1.1299999999999999</v>
      </c>
      <c r="E381" s="49">
        <v>1.1299999999999999</v>
      </c>
      <c r="F381" s="49">
        <v>1.4</v>
      </c>
      <c r="G381" s="55">
        <v>1.4</v>
      </c>
      <c r="H381" s="42"/>
      <c r="I381" s="43"/>
      <c r="J381" s="43"/>
      <c r="K381" s="43"/>
      <c r="L381" s="43"/>
      <c r="M381" s="43"/>
      <c r="N381" s="43"/>
      <c r="O381" s="43"/>
      <c r="P381" s="43"/>
    </row>
    <row r="382" spans="1:16" s="36" customFormat="1" ht="19.5" customHeight="1" x14ac:dyDescent="0.25">
      <c r="A382" s="268" t="s">
        <v>197</v>
      </c>
      <c r="B382" s="697"/>
      <c r="C382" s="697"/>
      <c r="D382" s="54">
        <v>11.3</v>
      </c>
      <c r="E382" s="49">
        <v>11.3</v>
      </c>
      <c r="F382" s="49">
        <v>18.8</v>
      </c>
      <c r="G382" s="55">
        <v>18.8</v>
      </c>
      <c r="H382" s="171"/>
      <c r="I382" s="113"/>
      <c r="J382" s="113"/>
      <c r="K382" s="113"/>
      <c r="L382" s="113"/>
      <c r="M382" s="113"/>
      <c r="N382" s="113"/>
      <c r="O382" s="113"/>
      <c r="P382" s="113"/>
    </row>
    <row r="383" spans="1:16" s="1" customFormat="1" ht="19.5" customHeight="1" x14ac:dyDescent="0.25">
      <c r="A383" s="392" t="s">
        <v>645</v>
      </c>
      <c r="B383" s="697"/>
      <c r="C383" s="697"/>
      <c r="D383" s="263">
        <v>0</v>
      </c>
      <c r="E383" s="49">
        <v>11.3</v>
      </c>
      <c r="F383" s="263">
        <v>0</v>
      </c>
      <c r="G383" s="55">
        <v>18.8</v>
      </c>
      <c r="H383" s="42"/>
      <c r="I383" s="43"/>
      <c r="J383" s="43"/>
      <c r="K383" s="43"/>
      <c r="L383" s="43"/>
      <c r="M383" s="43"/>
      <c r="N383" s="43"/>
      <c r="O383" s="43"/>
      <c r="P383" s="43"/>
    </row>
    <row r="384" spans="1:16" s="1" customFormat="1" ht="19.5" customHeight="1" x14ac:dyDescent="0.25">
      <c r="A384" s="268" t="s">
        <v>457</v>
      </c>
      <c r="B384" s="697"/>
      <c r="C384" s="697"/>
      <c r="D384" s="271">
        <v>0.12</v>
      </c>
      <c r="E384" s="271">
        <v>0.12</v>
      </c>
      <c r="F384" s="49">
        <v>0.2</v>
      </c>
      <c r="G384" s="55">
        <v>0.2</v>
      </c>
      <c r="H384" s="42"/>
      <c r="I384" s="43"/>
      <c r="J384" s="43"/>
      <c r="K384" s="43"/>
      <c r="L384" s="43"/>
      <c r="M384" s="43"/>
      <c r="N384" s="43"/>
      <c r="O384" s="43"/>
      <c r="P384" s="43"/>
    </row>
    <row r="385" spans="1:16" s="2" customFormat="1" ht="15.75" thickBot="1" x14ac:dyDescent="0.3">
      <c r="A385" s="50" t="s">
        <v>16</v>
      </c>
      <c r="B385" s="698"/>
      <c r="C385" s="698"/>
      <c r="D385" s="260">
        <v>0</v>
      </c>
      <c r="E385" s="106">
        <v>125</v>
      </c>
      <c r="F385" s="260"/>
      <c r="G385" s="53">
        <v>140</v>
      </c>
      <c r="H385" s="20"/>
      <c r="I385" s="20"/>
      <c r="J385" s="20"/>
      <c r="K385" s="20"/>
      <c r="L385" s="20"/>
      <c r="M385" s="20"/>
      <c r="N385" s="20"/>
      <c r="O385" s="20"/>
      <c r="P385" s="20"/>
    </row>
    <row r="386" spans="1:16" s="81" customFormat="1" ht="15.75" customHeight="1" thickBot="1" x14ac:dyDescent="0.3">
      <c r="A386" s="701" t="s">
        <v>654</v>
      </c>
      <c r="B386" s="702"/>
      <c r="C386" s="702"/>
      <c r="D386" s="702"/>
      <c r="E386" s="702"/>
      <c r="F386" s="702"/>
      <c r="G386" s="703"/>
      <c r="H386" s="107"/>
      <c r="I386" s="107"/>
      <c r="J386" s="107"/>
      <c r="K386" s="107"/>
      <c r="L386" s="107"/>
      <c r="M386" s="107"/>
      <c r="N386" s="107"/>
      <c r="O386" s="107"/>
      <c r="P386" s="107"/>
    </row>
    <row r="387" spans="1:16" s="2" customFormat="1" x14ac:dyDescent="0.25">
      <c r="A387" s="519" t="s">
        <v>20</v>
      </c>
      <c r="B387" s="520"/>
      <c r="C387" s="520"/>
      <c r="D387" s="520"/>
      <c r="E387" s="520"/>
      <c r="F387" s="520"/>
      <c r="G387" s="521"/>
      <c r="H387" s="20"/>
      <c r="I387" s="20"/>
      <c r="J387" s="20"/>
      <c r="K387" s="20"/>
      <c r="L387" s="20"/>
      <c r="M387" s="20"/>
      <c r="N387" s="20"/>
      <c r="O387" s="20"/>
      <c r="P387" s="20"/>
    </row>
    <row r="388" spans="1:16" s="2" customFormat="1" x14ac:dyDescent="0.25">
      <c r="A388" s="87" t="s">
        <v>27</v>
      </c>
      <c r="B388" s="517"/>
      <c r="C388" s="517"/>
      <c r="D388" s="517" t="s">
        <v>509</v>
      </c>
      <c r="E388" s="517"/>
      <c r="F388" s="517" t="s">
        <v>643</v>
      </c>
      <c r="G388" s="518"/>
      <c r="H388" s="20"/>
      <c r="I388" s="20"/>
      <c r="J388" s="20"/>
      <c r="K388" s="20"/>
      <c r="L388" s="20"/>
      <c r="M388" s="20"/>
      <c r="N388" s="20"/>
      <c r="O388" s="20"/>
      <c r="P388" s="20"/>
    </row>
    <row r="389" spans="1:16" s="2" customFormat="1" x14ac:dyDescent="0.25">
      <c r="A389" s="500" t="s">
        <v>25</v>
      </c>
      <c r="B389" s="501"/>
      <c r="C389" s="501"/>
      <c r="D389" s="501"/>
      <c r="E389" s="501"/>
      <c r="F389" s="501"/>
      <c r="G389" s="502"/>
      <c r="H389" s="20"/>
      <c r="I389" s="20"/>
      <c r="J389" s="20"/>
      <c r="K389" s="20"/>
      <c r="L389" s="20"/>
      <c r="M389" s="20"/>
      <c r="N389" s="20"/>
      <c r="O389" s="20"/>
      <c r="P389" s="20"/>
    </row>
    <row r="390" spans="1:16" s="20" customFormat="1" x14ac:dyDescent="0.25">
      <c r="A390" s="18" t="s">
        <v>21</v>
      </c>
      <c r="B390" s="575"/>
      <c r="C390" s="576"/>
      <c r="D390" s="704">
        <f>[3]TDSheet!$E$597</f>
        <v>10.4</v>
      </c>
      <c r="E390" s="704"/>
      <c r="F390" s="581">
        <f>[4]TDSheet!$E$596</f>
        <v>11.8</v>
      </c>
      <c r="G390" s="584"/>
    </row>
    <row r="391" spans="1:16" s="20" customFormat="1" x14ac:dyDescent="0.25">
      <c r="A391" s="18" t="s">
        <v>22</v>
      </c>
      <c r="B391" s="577"/>
      <c r="C391" s="578"/>
      <c r="D391" s="704">
        <f>[3]TDSheet!$F$597</f>
        <v>8.4</v>
      </c>
      <c r="E391" s="704"/>
      <c r="F391" s="581">
        <f>[4]TDSheet!$F$596</f>
        <v>10.199999999999999</v>
      </c>
      <c r="G391" s="584"/>
    </row>
    <row r="392" spans="1:16" s="20" customFormat="1" x14ac:dyDescent="0.25">
      <c r="A392" s="18" t="s">
        <v>23</v>
      </c>
      <c r="B392" s="577"/>
      <c r="C392" s="578"/>
      <c r="D392" s="704">
        <f>[3]TDSheet!$G$597</f>
        <v>18.600000000000001</v>
      </c>
      <c r="E392" s="704"/>
      <c r="F392" s="581">
        <f>[4]TDSheet!$G$596</f>
        <v>22.7</v>
      </c>
      <c r="G392" s="584"/>
    </row>
    <row r="393" spans="1:16" s="20" customFormat="1" x14ac:dyDescent="0.25">
      <c r="A393" s="18" t="s">
        <v>24</v>
      </c>
      <c r="B393" s="577"/>
      <c r="C393" s="578"/>
      <c r="D393" s="704">
        <f>[3]TDSheet!$H$597</f>
        <v>204.2</v>
      </c>
      <c r="E393" s="704"/>
      <c r="F393" s="581">
        <f>[4]TDSheet!$H$596</f>
        <v>243.5</v>
      </c>
      <c r="G393" s="584"/>
    </row>
    <row r="394" spans="1:16" s="20" customFormat="1" ht="15.75" thickBot="1" x14ac:dyDescent="0.3">
      <c r="A394" s="21" t="s">
        <v>26</v>
      </c>
      <c r="B394" s="579"/>
      <c r="C394" s="580"/>
      <c r="D394" s="711">
        <f>[3]TDSheet!$I$597</f>
        <v>5.5</v>
      </c>
      <c r="E394" s="711"/>
      <c r="F394" s="603">
        <f>[4]TDSheet!$I$596</f>
        <v>6.2</v>
      </c>
      <c r="G394" s="687"/>
    </row>
    <row r="395" spans="1:16" s="2" customFormat="1" ht="15.75" thickBot="1" x14ac:dyDescent="0.3">
      <c r="A395" s="16"/>
      <c r="B395" s="88"/>
      <c r="C395" s="88"/>
      <c r="D395" s="89"/>
      <c r="E395" s="89"/>
      <c r="F395" s="88"/>
      <c r="G395" s="90"/>
      <c r="H395" s="20"/>
      <c r="I395" s="20"/>
      <c r="J395" s="20"/>
      <c r="K395" s="20"/>
      <c r="L395" s="20"/>
      <c r="M395" s="20"/>
      <c r="N395" s="20"/>
      <c r="O395" s="20"/>
      <c r="P395" s="20"/>
    </row>
    <row r="396" spans="1:16" s="2" customFormat="1" ht="32.25" customHeight="1" x14ac:dyDescent="0.25">
      <c r="A396" s="718" t="s">
        <v>28</v>
      </c>
      <c r="B396" s="485" t="s">
        <v>1014</v>
      </c>
      <c r="C396" s="485"/>
      <c r="D396" s="485"/>
      <c r="E396" s="485"/>
      <c r="F396" s="485"/>
      <c r="G396" s="486"/>
      <c r="H396" s="138"/>
      <c r="I396" s="20"/>
      <c r="J396" s="20"/>
      <c r="K396" s="20"/>
      <c r="L396" s="20"/>
      <c r="M396" s="20"/>
      <c r="N396" s="20"/>
      <c r="O396" s="20"/>
      <c r="P396" s="20"/>
    </row>
    <row r="397" spans="1:16" s="2" customFormat="1" ht="108" customHeight="1" thickBot="1" x14ac:dyDescent="0.3">
      <c r="A397" s="719"/>
      <c r="B397" s="489"/>
      <c r="C397" s="489"/>
      <c r="D397" s="489"/>
      <c r="E397" s="489"/>
      <c r="F397" s="489"/>
      <c r="G397" s="490"/>
      <c r="H397" s="20"/>
      <c r="I397" s="20"/>
      <c r="J397" s="20"/>
      <c r="K397" s="20"/>
      <c r="L397" s="20"/>
      <c r="M397" s="20"/>
      <c r="N397" s="20"/>
      <c r="O397" s="20"/>
      <c r="P397" s="20"/>
    </row>
    <row r="398" spans="1:16" ht="15.75" thickBot="1" x14ac:dyDescent="0.3"/>
    <row r="399" spans="1:16" s="40" customFormat="1" ht="25.5" customHeight="1" x14ac:dyDescent="0.25">
      <c r="A399" s="79" t="s">
        <v>0</v>
      </c>
      <c r="B399" s="671" t="s">
        <v>975</v>
      </c>
      <c r="C399" s="671"/>
      <c r="D399" s="671"/>
      <c r="E399" s="671"/>
      <c r="F399" s="671"/>
      <c r="G399" s="672"/>
    </row>
    <row r="400" spans="1:16" s="1" customFormat="1" ht="24.75" customHeight="1" x14ac:dyDescent="0.25">
      <c r="A400" s="41" t="s">
        <v>2</v>
      </c>
      <c r="B400" s="677" t="s">
        <v>650</v>
      </c>
      <c r="C400" s="677"/>
      <c r="D400" s="677"/>
      <c r="E400" s="677"/>
      <c r="F400" s="677"/>
      <c r="G400" s="678"/>
      <c r="H400" s="43"/>
      <c r="I400" s="43"/>
      <c r="J400" s="43"/>
      <c r="K400" s="43"/>
      <c r="L400" s="43"/>
      <c r="M400" s="43"/>
      <c r="N400" s="43"/>
      <c r="O400" s="43"/>
      <c r="P400" s="43"/>
    </row>
    <row r="401" spans="1:16" s="43" customFormat="1" ht="18.75" customHeight="1" x14ac:dyDescent="0.25">
      <c r="A401" s="41" t="s">
        <v>4</v>
      </c>
      <c r="B401" s="507" t="s">
        <v>651</v>
      </c>
      <c r="C401" s="507"/>
      <c r="D401" s="507"/>
      <c r="E401" s="507"/>
      <c r="F401" s="507"/>
      <c r="G401" s="508"/>
    </row>
    <row r="402" spans="1:16" s="43" customFormat="1" ht="45" customHeight="1" x14ac:dyDescent="0.25">
      <c r="A402" s="45" t="s">
        <v>5</v>
      </c>
      <c r="B402" s="706" t="s">
        <v>6</v>
      </c>
      <c r="C402" s="706"/>
      <c r="D402" s="706"/>
      <c r="E402" s="706"/>
      <c r="F402" s="706"/>
      <c r="G402" s="707"/>
    </row>
    <row r="403" spans="1:16" x14ac:dyDescent="0.25">
      <c r="A403" s="696" t="s">
        <v>7</v>
      </c>
      <c r="B403" s="514" t="s">
        <v>9</v>
      </c>
      <c r="C403" s="514"/>
      <c r="D403" s="514"/>
      <c r="E403" s="514"/>
      <c r="F403" s="514"/>
      <c r="G403" s="515"/>
      <c r="M403" s="43"/>
    </row>
    <row r="404" spans="1:16" x14ac:dyDescent="0.25">
      <c r="A404" s="696"/>
      <c r="B404" s="514" t="s">
        <v>10</v>
      </c>
      <c r="C404" s="514"/>
      <c r="D404" s="514"/>
      <c r="E404" s="514"/>
      <c r="F404" s="514"/>
      <c r="G404" s="515"/>
      <c r="M404" s="43"/>
    </row>
    <row r="405" spans="1:16" s="1" customFormat="1" ht="20.25" customHeight="1" x14ac:dyDescent="0.25">
      <c r="A405" s="696"/>
      <c r="B405" s="697"/>
      <c r="C405" s="697"/>
      <c r="D405" s="269" t="s">
        <v>8</v>
      </c>
      <c r="E405" s="269" t="s">
        <v>11</v>
      </c>
      <c r="F405" s="269" t="s">
        <v>8</v>
      </c>
      <c r="G405" s="46" t="s">
        <v>11</v>
      </c>
      <c r="H405" s="43"/>
      <c r="I405" s="43"/>
      <c r="J405" s="43"/>
      <c r="K405" s="43"/>
      <c r="L405" s="43"/>
      <c r="M405" s="43"/>
      <c r="N405" s="43"/>
      <c r="O405" s="43"/>
      <c r="P405" s="43"/>
    </row>
    <row r="406" spans="1:16" s="1" customFormat="1" ht="20.25" customHeight="1" x14ac:dyDescent="0.25">
      <c r="A406" s="47" t="s">
        <v>417</v>
      </c>
      <c r="B406" s="697"/>
      <c r="C406" s="697"/>
      <c r="D406" s="62">
        <v>66</v>
      </c>
      <c r="E406" s="62">
        <v>59</v>
      </c>
      <c r="F406" s="62">
        <v>80</v>
      </c>
      <c r="G406" s="48">
        <v>71</v>
      </c>
      <c r="H406" s="43"/>
      <c r="I406" s="43"/>
      <c r="J406" s="43"/>
      <c r="K406" s="43"/>
      <c r="L406" s="43"/>
      <c r="M406" s="43"/>
      <c r="N406" s="43"/>
      <c r="O406" s="43"/>
      <c r="P406" s="43"/>
    </row>
    <row r="407" spans="1:16" s="1" customFormat="1" ht="20.25" customHeight="1" x14ac:dyDescent="0.25">
      <c r="A407" s="130" t="s">
        <v>579</v>
      </c>
      <c r="B407" s="697"/>
      <c r="C407" s="697"/>
      <c r="D407" s="60">
        <v>0</v>
      </c>
      <c r="E407" s="63">
        <v>41</v>
      </c>
      <c r="F407" s="263">
        <v>0</v>
      </c>
      <c r="G407" s="64">
        <v>50</v>
      </c>
      <c r="H407" s="43"/>
      <c r="I407" s="43"/>
      <c r="J407" s="43"/>
      <c r="K407" s="43"/>
      <c r="L407" s="43"/>
      <c r="M407" s="43"/>
      <c r="N407" s="43"/>
      <c r="O407" s="43"/>
      <c r="P407" s="43"/>
    </row>
    <row r="408" spans="1:16" s="1" customFormat="1" ht="20.25" customHeight="1" x14ac:dyDescent="0.25">
      <c r="A408" s="127" t="s">
        <v>129</v>
      </c>
      <c r="B408" s="697"/>
      <c r="C408" s="697"/>
      <c r="D408" s="60">
        <v>3</v>
      </c>
      <c r="E408" s="62">
        <v>3</v>
      </c>
      <c r="F408" s="60">
        <v>3.5</v>
      </c>
      <c r="G408" s="48">
        <v>3.5</v>
      </c>
      <c r="H408" s="43"/>
      <c r="I408" s="43"/>
      <c r="J408" s="43"/>
      <c r="K408" s="43"/>
      <c r="L408" s="43"/>
      <c r="M408" s="43"/>
      <c r="N408" s="43"/>
      <c r="O408" s="43"/>
      <c r="P408" s="43"/>
    </row>
    <row r="409" spans="1:16" s="1" customFormat="1" ht="20.25" customHeight="1" x14ac:dyDescent="0.25">
      <c r="A409" s="127" t="s">
        <v>235</v>
      </c>
      <c r="B409" s="697"/>
      <c r="C409" s="697"/>
      <c r="D409" s="60" t="s">
        <v>486</v>
      </c>
      <c r="E409" s="62">
        <v>6.4</v>
      </c>
      <c r="F409" s="263" t="s">
        <v>655</v>
      </c>
      <c r="G409" s="48">
        <v>7.6</v>
      </c>
      <c r="H409" s="43"/>
      <c r="I409" s="43"/>
      <c r="J409" s="43"/>
      <c r="K409" s="43"/>
      <c r="L409" s="43"/>
      <c r="M409" s="43"/>
      <c r="N409" s="43"/>
      <c r="O409" s="43"/>
      <c r="P409" s="43"/>
    </row>
    <row r="410" spans="1:16" s="109" customFormat="1" ht="20.25" customHeight="1" x14ac:dyDescent="0.25">
      <c r="A410" s="127" t="s">
        <v>652</v>
      </c>
      <c r="B410" s="697"/>
      <c r="C410" s="697"/>
      <c r="D410" s="60">
        <v>11</v>
      </c>
      <c r="E410" s="62">
        <v>11</v>
      </c>
      <c r="F410" s="263">
        <v>13</v>
      </c>
      <c r="G410" s="48">
        <v>13</v>
      </c>
      <c r="H410" s="112"/>
      <c r="I410" s="112"/>
      <c r="J410" s="112"/>
      <c r="K410" s="112"/>
      <c r="L410" s="112"/>
      <c r="M410" s="112"/>
      <c r="N410" s="112"/>
      <c r="O410" s="112"/>
      <c r="P410" s="112"/>
    </row>
    <row r="411" spans="1:16" s="1" customFormat="1" ht="20.25" customHeight="1" x14ac:dyDescent="0.25">
      <c r="A411" s="130" t="s">
        <v>245</v>
      </c>
      <c r="B411" s="697"/>
      <c r="C411" s="697"/>
      <c r="D411" s="391">
        <v>0</v>
      </c>
      <c r="E411" s="391">
        <v>61</v>
      </c>
      <c r="F411" s="391">
        <v>0</v>
      </c>
      <c r="G411" s="372">
        <v>72</v>
      </c>
      <c r="H411" s="43"/>
      <c r="I411" s="43"/>
      <c r="J411" s="43"/>
      <c r="K411" s="43"/>
      <c r="L411" s="43"/>
      <c r="M411" s="43"/>
      <c r="N411" s="43"/>
      <c r="O411" s="43"/>
      <c r="P411" s="43"/>
    </row>
    <row r="412" spans="1:16" s="1" customFormat="1" ht="20.25" customHeight="1" x14ac:dyDescent="0.25">
      <c r="A412" s="47" t="s">
        <v>129</v>
      </c>
      <c r="B412" s="697"/>
      <c r="C412" s="697"/>
      <c r="D412" s="60">
        <v>1</v>
      </c>
      <c r="E412" s="62">
        <v>1</v>
      </c>
      <c r="F412" s="60">
        <v>1.2</v>
      </c>
      <c r="G412" s="48">
        <v>1.2</v>
      </c>
      <c r="H412" s="43"/>
      <c r="I412" s="43"/>
      <c r="J412" s="43"/>
      <c r="K412" s="43"/>
      <c r="L412" s="43"/>
      <c r="M412" s="43"/>
      <c r="N412" s="43"/>
      <c r="O412" s="43"/>
      <c r="P412" s="43"/>
    </row>
    <row r="413" spans="1:16" s="109" customFormat="1" ht="20.25" customHeight="1" x14ac:dyDescent="0.25">
      <c r="A413" s="58" t="s">
        <v>653</v>
      </c>
      <c r="B413" s="697"/>
      <c r="C413" s="697"/>
      <c r="D413" s="60">
        <v>0</v>
      </c>
      <c r="E413" s="63">
        <v>57</v>
      </c>
      <c r="F413" s="60">
        <v>0</v>
      </c>
      <c r="G413" s="64">
        <v>67</v>
      </c>
      <c r="H413" s="112"/>
      <c r="I413" s="112"/>
      <c r="J413" s="112"/>
      <c r="K413" s="112"/>
      <c r="L413" s="112"/>
      <c r="M413" s="112"/>
      <c r="N413" s="112"/>
      <c r="O413" s="112"/>
      <c r="P413" s="112"/>
    </row>
    <row r="414" spans="1:16" s="1" customFormat="1" ht="20.25" customHeight="1" x14ac:dyDescent="0.25">
      <c r="A414" s="47" t="s">
        <v>129</v>
      </c>
      <c r="B414" s="697"/>
      <c r="C414" s="697"/>
      <c r="D414" s="60">
        <v>3</v>
      </c>
      <c r="E414" s="62">
        <v>3</v>
      </c>
      <c r="F414" s="60">
        <v>3.5</v>
      </c>
      <c r="G414" s="48">
        <v>3.5</v>
      </c>
      <c r="H414" s="43"/>
      <c r="I414" s="43"/>
      <c r="J414" s="43"/>
      <c r="K414" s="43"/>
      <c r="L414" s="43"/>
      <c r="M414" s="43"/>
      <c r="N414" s="43"/>
      <c r="O414" s="43"/>
      <c r="P414" s="43"/>
    </row>
    <row r="415" spans="1:16" s="2" customFormat="1" ht="15.75" thickBot="1" x14ac:dyDescent="0.3">
      <c r="A415" s="50" t="s">
        <v>16</v>
      </c>
      <c r="B415" s="698"/>
      <c r="C415" s="698"/>
      <c r="D415" s="260">
        <v>0</v>
      </c>
      <c r="E415" s="106">
        <v>60</v>
      </c>
      <c r="F415" s="260">
        <v>0</v>
      </c>
      <c r="G415" s="53">
        <v>70</v>
      </c>
      <c r="H415" s="20"/>
      <c r="I415" s="20"/>
      <c r="J415" s="20"/>
      <c r="K415" s="20"/>
      <c r="L415" s="20"/>
      <c r="M415" s="20"/>
      <c r="N415" s="20"/>
      <c r="O415" s="20"/>
      <c r="P415" s="20"/>
    </row>
    <row r="416" spans="1:16" s="81" customFormat="1" ht="15.75" customHeight="1" thickBot="1" x14ac:dyDescent="0.3">
      <c r="A416" s="701"/>
      <c r="B416" s="702"/>
      <c r="C416" s="702"/>
      <c r="D416" s="702"/>
      <c r="E416" s="702"/>
      <c r="F416" s="702"/>
      <c r="G416" s="703"/>
      <c r="H416" s="107"/>
      <c r="I416" s="107"/>
      <c r="J416" s="107"/>
      <c r="K416" s="107"/>
      <c r="L416" s="107"/>
      <c r="M416" s="107"/>
      <c r="N416" s="107"/>
      <c r="O416" s="107"/>
      <c r="P416" s="107"/>
    </row>
    <row r="417" spans="1:16" s="2" customFormat="1" x14ac:dyDescent="0.25">
      <c r="A417" s="519" t="s">
        <v>20</v>
      </c>
      <c r="B417" s="520"/>
      <c r="C417" s="520"/>
      <c r="D417" s="520"/>
      <c r="E417" s="520"/>
      <c r="F417" s="520"/>
      <c r="G417" s="521"/>
      <c r="H417" s="20"/>
      <c r="I417" s="20"/>
      <c r="J417" s="20"/>
      <c r="K417" s="20"/>
      <c r="L417" s="20"/>
      <c r="M417" s="20"/>
      <c r="N417" s="20"/>
      <c r="O417" s="20"/>
      <c r="P417" s="20"/>
    </row>
    <row r="418" spans="1:16" s="2" customFormat="1" x14ac:dyDescent="0.25">
      <c r="A418" s="87" t="s">
        <v>27</v>
      </c>
      <c r="B418" s="517"/>
      <c r="C418" s="517"/>
      <c r="D418" s="517" t="s">
        <v>316</v>
      </c>
      <c r="E418" s="517"/>
      <c r="F418" s="517" t="s">
        <v>247</v>
      </c>
      <c r="G418" s="518"/>
      <c r="H418" s="20"/>
      <c r="I418" s="20"/>
      <c r="J418" s="20"/>
      <c r="K418" s="20"/>
      <c r="L418" s="20"/>
      <c r="M418" s="20"/>
      <c r="N418" s="20"/>
      <c r="O418" s="20"/>
      <c r="P418" s="20"/>
    </row>
    <row r="419" spans="1:16" s="2" customFormat="1" x14ac:dyDescent="0.25">
      <c r="A419" s="500" t="s">
        <v>25</v>
      </c>
      <c r="B419" s="501"/>
      <c r="C419" s="501"/>
      <c r="D419" s="501"/>
      <c r="E419" s="501"/>
      <c r="F419" s="501"/>
      <c r="G419" s="502"/>
      <c r="H419" s="20"/>
      <c r="I419" s="20"/>
      <c r="J419" s="20"/>
      <c r="K419" s="20"/>
      <c r="L419" s="20"/>
      <c r="M419" s="20"/>
      <c r="N419" s="20"/>
      <c r="O419" s="20"/>
      <c r="P419" s="20"/>
    </row>
    <row r="420" spans="1:16" s="20" customFormat="1" x14ac:dyDescent="0.25">
      <c r="A420" s="18" t="s">
        <v>21</v>
      </c>
      <c r="B420" s="575"/>
      <c r="C420" s="576"/>
      <c r="D420" s="704">
        <f>[1]TDSheet!$E$713</f>
        <v>8.4</v>
      </c>
      <c r="E420" s="704"/>
      <c r="F420" s="581">
        <f>[2]TDSheet!$E$712</f>
        <v>9.9</v>
      </c>
      <c r="G420" s="584"/>
    </row>
    <row r="421" spans="1:16" s="20" customFormat="1" x14ac:dyDescent="0.25">
      <c r="A421" s="18" t="s">
        <v>22</v>
      </c>
      <c r="B421" s="577"/>
      <c r="C421" s="578"/>
      <c r="D421" s="704">
        <f>[1]TDSheet!$F$713</f>
        <v>4.2</v>
      </c>
      <c r="E421" s="704"/>
      <c r="F421" s="581">
        <f>[2]TDSheet!$F$712</f>
        <v>5.0999999999999996</v>
      </c>
      <c r="G421" s="584"/>
    </row>
    <row r="422" spans="1:16" s="20" customFormat="1" x14ac:dyDescent="0.25">
      <c r="A422" s="18" t="s">
        <v>23</v>
      </c>
      <c r="B422" s="577"/>
      <c r="C422" s="578"/>
      <c r="D422" s="704">
        <f>[1]TDSheet!$G$713</f>
        <v>2.6</v>
      </c>
      <c r="E422" s="704"/>
      <c r="F422" s="581">
        <f>[2]TDSheet!$G$712</f>
        <v>3.1</v>
      </c>
      <c r="G422" s="584"/>
    </row>
    <row r="423" spans="1:16" s="20" customFormat="1" x14ac:dyDescent="0.25">
      <c r="A423" s="18" t="s">
        <v>24</v>
      </c>
      <c r="B423" s="577"/>
      <c r="C423" s="578"/>
      <c r="D423" s="704">
        <f>[1]TDSheet!$H$713</f>
        <v>112</v>
      </c>
      <c r="E423" s="704"/>
      <c r="F423" s="581">
        <f>[2]TDSheet!$H$712</f>
        <v>131</v>
      </c>
      <c r="G423" s="584"/>
    </row>
    <row r="424" spans="1:16" s="20" customFormat="1" ht="15.75" thickBot="1" x14ac:dyDescent="0.3">
      <c r="A424" s="21" t="s">
        <v>26</v>
      </c>
      <c r="B424" s="579"/>
      <c r="C424" s="580"/>
      <c r="D424" s="711">
        <f>[1]TDSheet!$I$713</f>
        <v>0.12</v>
      </c>
      <c r="E424" s="711"/>
      <c r="F424" s="603">
        <f>[2]TDSheet!$I$712</f>
        <v>0.14000000000000001</v>
      </c>
      <c r="G424" s="687"/>
    </row>
    <row r="425" spans="1:16" s="2" customFormat="1" ht="15.75" thickBot="1" x14ac:dyDescent="0.3">
      <c r="A425" s="16"/>
      <c r="B425" s="88"/>
      <c r="C425" s="88"/>
      <c r="D425" s="89"/>
      <c r="E425" s="89"/>
      <c r="F425" s="88"/>
      <c r="G425" s="90"/>
      <c r="H425" s="20"/>
      <c r="I425" s="20"/>
      <c r="J425" s="20"/>
      <c r="K425" s="20"/>
      <c r="L425" s="20"/>
      <c r="M425" s="20"/>
      <c r="N425" s="20"/>
      <c r="O425" s="20"/>
      <c r="P425" s="20"/>
    </row>
    <row r="426" spans="1:16" s="2" customFormat="1" ht="32.25" customHeight="1" x14ac:dyDescent="0.25">
      <c r="A426" s="718" t="s">
        <v>28</v>
      </c>
      <c r="B426" s="485" t="s">
        <v>656</v>
      </c>
      <c r="C426" s="485"/>
      <c r="D426" s="485"/>
      <c r="E426" s="485"/>
      <c r="F426" s="485"/>
      <c r="G426" s="486"/>
      <c r="H426" s="138"/>
      <c r="I426" s="20"/>
      <c r="J426" s="20"/>
      <c r="K426" s="20"/>
      <c r="L426" s="20"/>
      <c r="M426" s="20"/>
      <c r="N426" s="20"/>
      <c r="O426" s="20"/>
      <c r="P426" s="20"/>
    </row>
    <row r="427" spans="1:16" s="2" customFormat="1" ht="55.5" customHeight="1" thickBot="1" x14ac:dyDescent="0.3">
      <c r="A427" s="719"/>
      <c r="B427" s="489"/>
      <c r="C427" s="489"/>
      <c r="D427" s="489"/>
      <c r="E427" s="489"/>
      <c r="F427" s="489"/>
      <c r="G427" s="490"/>
      <c r="H427" s="20"/>
      <c r="I427" s="20"/>
      <c r="J427" s="20"/>
      <c r="K427" s="20"/>
      <c r="L427" s="20"/>
      <c r="M427" s="20"/>
      <c r="N427" s="20"/>
      <c r="O427" s="20"/>
      <c r="P427" s="20"/>
    </row>
    <row r="428" spans="1:16" ht="15.75" thickBot="1" x14ac:dyDescent="0.3"/>
    <row r="429" spans="1:16" s="40" customFormat="1" ht="25.5" customHeight="1" x14ac:dyDescent="0.25">
      <c r="A429" s="79" t="s">
        <v>0</v>
      </c>
      <c r="B429" s="610" t="s">
        <v>976</v>
      </c>
      <c r="C429" s="610"/>
      <c r="D429" s="610"/>
      <c r="E429" s="610"/>
      <c r="F429" s="610"/>
      <c r="G429" s="611"/>
    </row>
    <row r="430" spans="1:16" s="1" customFormat="1" ht="24.75" customHeight="1" x14ac:dyDescent="0.25">
      <c r="A430" s="41" t="s">
        <v>2</v>
      </c>
      <c r="B430" s="699" t="s">
        <v>657</v>
      </c>
      <c r="C430" s="699"/>
      <c r="D430" s="699"/>
      <c r="E430" s="699"/>
      <c r="F430" s="699"/>
      <c r="G430" s="700"/>
      <c r="H430" s="43"/>
      <c r="I430" s="43"/>
      <c r="J430" s="43"/>
      <c r="K430" s="43"/>
      <c r="L430" s="43"/>
      <c r="M430" s="43"/>
      <c r="N430" s="43"/>
      <c r="O430" s="43"/>
      <c r="P430" s="43"/>
    </row>
    <row r="431" spans="1:16" s="43" customFormat="1" ht="18.75" customHeight="1" x14ac:dyDescent="0.25">
      <c r="A431" s="41" t="s">
        <v>4</v>
      </c>
      <c r="B431" s="507" t="s">
        <v>658</v>
      </c>
      <c r="C431" s="507"/>
      <c r="D431" s="507"/>
      <c r="E431" s="507"/>
      <c r="F431" s="507"/>
      <c r="G431" s="508"/>
    </row>
    <row r="432" spans="1:16" s="43" customFormat="1" ht="45" customHeight="1" x14ac:dyDescent="0.25">
      <c r="A432" s="45" t="s">
        <v>5</v>
      </c>
      <c r="B432" s="706" t="s">
        <v>6</v>
      </c>
      <c r="C432" s="706"/>
      <c r="D432" s="706"/>
      <c r="E432" s="706"/>
      <c r="F432" s="706"/>
      <c r="G432" s="707"/>
    </row>
    <row r="433" spans="1:16" x14ac:dyDescent="0.25">
      <c r="A433" s="696" t="s">
        <v>7</v>
      </c>
      <c r="B433" s="514" t="s">
        <v>9</v>
      </c>
      <c r="C433" s="514"/>
      <c r="D433" s="514"/>
      <c r="E433" s="514"/>
      <c r="F433" s="514"/>
      <c r="G433" s="515"/>
      <c r="K433" s="202"/>
      <c r="L433" s="202"/>
      <c r="M433" s="201"/>
      <c r="N433" s="202"/>
    </row>
    <row r="434" spans="1:16" x14ac:dyDescent="0.25">
      <c r="A434" s="696"/>
      <c r="B434" s="514" t="s">
        <v>10</v>
      </c>
      <c r="C434" s="514"/>
      <c r="D434" s="514"/>
      <c r="E434" s="514"/>
      <c r="F434" s="514"/>
      <c r="G434" s="515"/>
      <c r="K434" s="100"/>
      <c r="L434" s="100"/>
      <c r="M434" s="100"/>
      <c r="N434" s="100"/>
      <c r="O434" s="43"/>
    </row>
    <row r="435" spans="1:16" s="1" customFormat="1" ht="20.25" customHeight="1" x14ac:dyDescent="0.25">
      <c r="A435" s="696"/>
      <c r="B435" s="697"/>
      <c r="C435" s="697"/>
      <c r="D435" s="269" t="s">
        <v>8</v>
      </c>
      <c r="E435" s="269" t="s">
        <v>11</v>
      </c>
      <c r="F435" s="269" t="s">
        <v>8</v>
      </c>
      <c r="G435" s="46" t="s">
        <v>11</v>
      </c>
      <c r="H435" s="43"/>
      <c r="I435" s="43"/>
      <c r="J435" s="43"/>
      <c r="K435" s="203"/>
      <c r="L435" s="204"/>
      <c r="M435" s="203"/>
      <c r="N435" s="204"/>
      <c r="O435" s="43"/>
      <c r="P435" s="43"/>
    </row>
    <row r="436" spans="1:16" s="1" customFormat="1" ht="20.25" customHeight="1" x14ac:dyDescent="0.25">
      <c r="A436" s="47" t="s">
        <v>417</v>
      </c>
      <c r="B436" s="697"/>
      <c r="C436" s="697"/>
      <c r="D436" s="62">
        <v>73</v>
      </c>
      <c r="E436" s="62">
        <v>65</v>
      </c>
      <c r="F436" s="62">
        <v>81</v>
      </c>
      <c r="G436" s="48">
        <v>73</v>
      </c>
      <c r="H436" s="43"/>
      <c r="I436" s="43"/>
      <c r="J436" s="43"/>
      <c r="K436" s="201"/>
      <c r="L436" s="201"/>
      <c r="M436" s="201"/>
      <c r="N436" s="201"/>
      <c r="O436" s="43"/>
      <c r="P436" s="43"/>
    </row>
    <row r="437" spans="1:16" s="1" customFormat="1" ht="20.25" customHeight="1" x14ac:dyDescent="0.25">
      <c r="A437" s="130" t="s">
        <v>579</v>
      </c>
      <c r="B437" s="697"/>
      <c r="C437" s="697"/>
      <c r="D437" s="60">
        <v>0</v>
      </c>
      <c r="E437" s="63">
        <v>45</v>
      </c>
      <c r="F437" s="263">
        <v>0</v>
      </c>
      <c r="G437" s="64">
        <v>50</v>
      </c>
      <c r="H437" s="43"/>
      <c r="I437" s="43"/>
      <c r="J437" s="43"/>
      <c r="K437" s="201"/>
      <c r="L437" s="201"/>
      <c r="M437" s="201"/>
      <c r="N437" s="201"/>
      <c r="O437" s="43"/>
      <c r="P437" s="43"/>
    </row>
    <row r="438" spans="1:16" s="1" customFormat="1" ht="20.25" customHeight="1" x14ac:dyDescent="0.25">
      <c r="A438" s="47" t="s">
        <v>136</v>
      </c>
      <c r="B438" s="697"/>
      <c r="C438" s="697"/>
      <c r="D438" s="60">
        <v>11</v>
      </c>
      <c r="E438" s="62">
        <v>9</v>
      </c>
      <c r="F438" s="60">
        <v>13</v>
      </c>
      <c r="G438" s="48">
        <v>10</v>
      </c>
      <c r="H438" s="103">
        <f>(D438+D439)/2</f>
        <v>11.5</v>
      </c>
      <c r="I438" s="103">
        <f>(F438+F439)/2</f>
        <v>13.25</v>
      </c>
      <c r="J438" s="43"/>
      <c r="K438" s="43"/>
      <c r="L438" s="43"/>
      <c r="M438" s="43"/>
      <c r="N438" s="43"/>
      <c r="O438" s="43"/>
      <c r="P438" s="43"/>
    </row>
    <row r="439" spans="1:16" s="1" customFormat="1" ht="20.25" customHeight="1" x14ac:dyDescent="0.25">
      <c r="A439" s="47" t="s">
        <v>135</v>
      </c>
      <c r="B439" s="697"/>
      <c r="C439" s="697"/>
      <c r="D439" s="60">
        <v>12</v>
      </c>
      <c r="E439" s="62">
        <v>9</v>
      </c>
      <c r="F439" s="60">
        <v>13.5</v>
      </c>
      <c r="G439" s="48">
        <v>10</v>
      </c>
      <c r="H439" s="43"/>
      <c r="I439" s="43"/>
      <c r="J439" s="43"/>
      <c r="K439" s="43"/>
      <c r="L439" s="43"/>
      <c r="M439" s="43"/>
      <c r="N439" s="43"/>
      <c r="O439" s="43"/>
      <c r="P439" s="43"/>
    </row>
    <row r="440" spans="1:16" s="43" customFormat="1" ht="18" customHeight="1" x14ac:dyDescent="0.25">
      <c r="A440" s="82" t="s">
        <v>367</v>
      </c>
      <c r="B440" s="697"/>
      <c r="C440" s="697"/>
      <c r="D440" s="83">
        <v>13.3</v>
      </c>
      <c r="E440" s="83">
        <v>10</v>
      </c>
      <c r="F440" s="62">
        <v>15</v>
      </c>
      <c r="G440" s="48">
        <v>11</v>
      </c>
      <c r="H440" s="42"/>
    </row>
    <row r="441" spans="1:16" s="1" customFormat="1" ht="20.25" customHeight="1" x14ac:dyDescent="0.25">
      <c r="A441" s="47" t="s">
        <v>350</v>
      </c>
      <c r="B441" s="697"/>
      <c r="C441" s="697"/>
      <c r="D441" s="60">
        <v>15</v>
      </c>
      <c r="E441" s="62">
        <v>12</v>
      </c>
      <c r="F441" s="60">
        <v>16.600000000000001</v>
      </c>
      <c r="G441" s="48">
        <v>13.3</v>
      </c>
      <c r="H441" s="43"/>
      <c r="I441" s="43"/>
      <c r="J441" s="43"/>
      <c r="K441" s="43"/>
      <c r="L441" s="43"/>
      <c r="M441" s="43"/>
      <c r="N441" s="43"/>
      <c r="O441" s="43"/>
      <c r="P441" s="43"/>
    </row>
    <row r="442" spans="1:16" s="1" customFormat="1" ht="20.25" customHeight="1" x14ac:dyDescent="0.25">
      <c r="A442" s="47" t="s">
        <v>143</v>
      </c>
      <c r="B442" s="697"/>
      <c r="C442" s="697"/>
      <c r="D442" s="60">
        <v>9</v>
      </c>
      <c r="E442" s="62">
        <v>7.5</v>
      </c>
      <c r="F442" s="60">
        <v>10</v>
      </c>
      <c r="G442" s="48">
        <v>8.3000000000000007</v>
      </c>
      <c r="H442" s="43"/>
      <c r="I442" s="43"/>
      <c r="J442" s="43"/>
      <c r="K442" s="43"/>
      <c r="L442" s="43"/>
      <c r="M442" s="43"/>
      <c r="N442" s="43"/>
      <c r="O442" s="43"/>
      <c r="P442" s="43"/>
    </row>
    <row r="443" spans="1:16" s="1" customFormat="1" ht="20.25" customHeight="1" x14ac:dyDescent="0.25">
      <c r="A443" s="127" t="s">
        <v>129</v>
      </c>
      <c r="B443" s="697"/>
      <c r="C443" s="697"/>
      <c r="D443" s="60">
        <v>3</v>
      </c>
      <c r="E443" s="62">
        <v>3</v>
      </c>
      <c r="F443" s="60">
        <v>3.3</v>
      </c>
      <c r="G443" s="48">
        <v>3.3</v>
      </c>
      <c r="H443" s="43"/>
      <c r="I443" s="43"/>
      <c r="J443" s="43"/>
      <c r="K443" s="43"/>
      <c r="L443" s="43"/>
      <c r="M443" s="43"/>
      <c r="N443" s="43"/>
      <c r="O443" s="43"/>
      <c r="P443" s="43"/>
    </row>
    <row r="444" spans="1:16" s="1" customFormat="1" ht="20.25" customHeight="1" x14ac:dyDescent="0.25">
      <c r="A444" s="127" t="s">
        <v>130</v>
      </c>
      <c r="B444" s="697"/>
      <c r="C444" s="697"/>
      <c r="D444" s="60">
        <v>2.2999999999999998</v>
      </c>
      <c r="E444" s="62">
        <v>2.2999999999999998</v>
      </c>
      <c r="F444" s="60">
        <v>2.5</v>
      </c>
      <c r="G444" s="48">
        <v>2.5</v>
      </c>
      <c r="H444" s="43"/>
      <c r="I444" s="43"/>
      <c r="J444" s="43"/>
      <c r="K444" s="43"/>
      <c r="L444" s="43"/>
      <c r="M444" s="43"/>
      <c r="N444" s="43"/>
      <c r="O444" s="43"/>
      <c r="P444" s="43"/>
    </row>
    <row r="445" spans="1:16" s="109" customFormat="1" ht="20.25" customHeight="1" x14ac:dyDescent="0.25">
      <c r="A445" s="127" t="s">
        <v>660</v>
      </c>
      <c r="B445" s="697"/>
      <c r="C445" s="697"/>
      <c r="D445" s="60">
        <v>0</v>
      </c>
      <c r="E445" s="62">
        <v>30</v>
      </c>
      <c r="F445" s="263">
        <v>0</v>
      </c>
      <c r="G445" s="48">
        <v>33</v>
      </c>
      <c r="H445" s="112"/>
      <c r="I445" s="112"/>
      <c r="J445" s="112"/>
      <c r="K445" s="112"/>
      <c r="L445" s="112"/>
      <c r="M445" s="112"/>
      <c r="N445" s="112"/>
      <c r="O445" s="112"/>
      <c r="P445" s="112"/>
    </row>
    <row r="446" spans="1:16" s="1" customFormat="1" ht="20.25" customHeight="1" x14ac:dyDescent="0.25">
      <c r="A446" s="130" t="s">
        <v>659</v>
      </c>
      <c r="B446" s="697"/>
      <c r="C446" s="697"/>
      <c r="D446" s="391">
        <v>0</v>
      </c>
      <c r="E446" s="391">
        <v>45</v>
      </c>
      <c r="F446" s="391">
        <v>0</v>
      </c>
      <c r="G446" s="372">
        <v>50</v>
      </c>
      <c r="H446" s="43"/>
      <c r="I446" s="43"/>
      <c r="J446" s="43"/>
      <c r="K446" s="43"/>
      <c r="L446" s="43"/>
      <c r="M446" s="43"/>
      <c r="N446" s="43"/>
      <c r="O446" s="43"/>
      <c r="P446" s="43"/>
    </row>
    <row r="447" spans="1:16" s="1" customFormat="1" ht="18" customHeight="1" x14ac:dyDescent="0.25">
      <c r="A447" s="104" t="s">
        <v>378</v>
      </c>
      <c r="B447" s="697"/>
      <c r="C447" s="697"/>
      <c r="D447" s="71">
        <v>3</v>
      </c>
      <c r="E447" s="71">
        <v>2.4</v>
      </c>
      <c r="F447" s="134">
        <v>3.4</v>
      </c>
      <c r="G447" s="68">
        <v>2.7</v>
      </c>
      <c r="H447" s="42"/>
      <c r="I447" s="378"/>
      <c r="J447" s="201"/>
      <c r="K447" s="201"/>
      <c r="L447" s="201"/>
      <c r="M447" s="201"/>
      <c r="N447" s="201"/>
      <c r="O447" s="43"/>
      <c r="P447" s="43"/>
    </row>
    <row r="448" spans="1:16" s="2" customFormat="1" ht="15.75" thickBot="1" x14ac:dyDescent="0.3">
      <c r="A448" s="50" t="s">
        <v>16</v>
      </c>
      <c r="B448" s="698"/>
      <c r="C448" s="698"/>
      <c r="D448" s="260">
        <v>0</v>
      </c>
      <c r="E448" s="106">
        <v>90</v>
      </c>
      <c r="F448" s="260">
        <v>0</v>
      </c>
      <c r="G448" s="53">
        <v>100</v>
      </c>
      <c r="H448" s="20"/>
      <c r="I448" s="20"/>
      <c r="J448" s="20"/>
      <c r="K448" s="20"/>
      <c r="L448" s="20"/>
      <c r="M448" s="20"/>
      <c r="N448" s="20"/>
      <c r="O448" s="20"/>
      <c r="P448" s="20"/>
    </row>
    <row r="449" spans="1:16" s="81" customFormat="1" ht="15.75" customHeight="1" thickBot="1" x14ac:dyDescent="0.3">
      <c r="A449" s="701"/>
      <c r="B449" s="702"/>
      <c r="C449" s="702"/>
      <c r="D449" s="702"/>
      <c r="E449" s="702"/>
      <c r="F449" s="702"/>
      <c r="G449" s="703"/>
      <c r="H449" s="107"/>
      <c r="I449" s="107"/>
      <c r="J449" s="107"/>
      <c r="K449" s="107"/>
      <c r="L449" s="107"/>
      <c r="M449" s="107"/>
      <c r="N449" s="107"/>
      <c r="O449" s="107"/>
      <c r="P449" s="107"/>
    </row>
    <row r="450" spans="1:16" s="2" customFormat="1" x14ac:dyDescent="0.25">
      <c r="A450" s="519" t="s">
        <v>20</v>
      </c>
      <c r="B450" s="520"/>
      <c r="C450" s="520"/>
      <c r="D450" s="520"/>
      <c r="E450" s="520"/>
      <c r="F450" s="520"/>
      <c r="G450" s="521"/>
      <c r="H450" s="20"/>
      <c r="I450" s="20"/>
      <c r="J450" s="20"/>
      <c r="K450" s="20"/>
      <c r="L450" s="20"/>
      <c r="M450" s="20"/>
      <c r="N450" s="20"/>
      <c r="O450" s="20"/>
      <c r="P450" s="20"/>
    </row>
    <row r="451" spans="1:16" s="2" customFormat="1" x14ac:dyDescent="0.25">
      <c r="A451" s="87" t="s">
        <v>27</v>
      </c>
      <c r="B451" s="517"/>
      <c r="C451" s="517"/>
      <c r="D451" s="517" t="s">
        <v>132</v>
      </c>
      <c r="E451" s="517"/>
      <c r="F451" s="517" t="s">
        <v>99</v>
      </c>
      <c r="G451" s="518"/>
      <c r="H451" s="20"/>
      <c r="I451" s="20"/>
      <c r="J451" s="20"/>
      <c r="K451" s="20"/>
      <c r="L451" s="20"/>
      <c r="M451" s="20"/>
      <c r="N451" s="20"/>
      <c r="O451" s="20"/>
      <c r="P451" s="20"/>
    </row>
    <row r="452" spans="1:16" s="2" customFormat="1" x14ac:dyDescent="0.25">
      <c r="A452" s="500" t="s">
        <v>25</v>
      </c>
      <c r="B452" s="501"/>
      <c r="C452" s="501"/>
      <c r="D452" s="501"/>
      <c r="E452" s="501"/>
      <c r="F452" s="501"/>
      <c r="G452" s="502"/>
      <c r="H452" s="20"/>
      <c r="I452" s="20"/>
      <c r="J452" s="20"/>
      <c r="K452" s="20"/>
      <c r="L452" s="20"/>
      <c r="M452" s="20"/>
      <c r="N452" s="20"/>
      <c r="O452" s="20"/>
      <c r="P452" s="20"/>
    </row>
    <row r="453" spans="1:16" s="20" customFormat="1" x14ac:dyDescent="0.25">
      <c r="A453" s="18" t="s">
        <v>21</v>
      </c>
      <c r="B453" s="575"/>
      <c r="C453" s="576"/>
      <c r="D453" s="704">
        <f>[3]TDSheet!$E$747</f>
        <v>13.6</v>
      </c>
      <c r="E453" s="704"/>
      <c r="F453" s="581">
        <f>[4]TDSheet!$E$746</f>
        <v>14.9</v>
      </c>
      <c r="G453" s="584"/>
    </row>
    <row r="454" spans="1:16" s="20" customFormat="1" x14ac:dyDescent="0.25">
      <c r="A454" s="18" t="s">
        <v>22</v>
      </c>
      <c r="B454" s="577"/>
      <c r="C454" s="578"/>
      <c r="D454" s="704">
        <f>[3]TDSheet!$F$747</f>
        <v>12.9</v>
      </c>
      <c r="E454" s="704"/>
      <c r="F454" s="581">
        <f>[4]TDSheet!$F$746</f>
        <v>13.9</v>
      </c>
      <c r="G454" s="584"/>
    </row>
    <row r="455" spans="1:16" s="20" customFormat="1" x14ac:dyDescent="0.25">
      <c r="A455" s="18" t="s">
        <v>23</v>
      </c>
      <c r="B455" s="577"/>
      <c r="C455" s="578"/>
      <c r="D455" s="704">
        <f>[3]TDSheet!$G$747</f>
        <v>35.649990000000003</v>
      </c>
      <c r="E455" s="704"/>
      <c r="F455" s="581">
        <f>[4]TDSheet!$G$746</f>
        <v>38.4</v>
      </c>
      <c r="G455" s="584"/>
    </row>
    <row r="456" spans="1:16" s="20" customFormat="1" x14ac:dyDescent="0.25">
      <c r="A456" s="18" t="s">
        <v>24</v>
      </c>
      <c r="B456" s="577"/>
      <c r="C456" s="578"/>
      <c r="D456" s="704">
        <f>[3]TDSheet!$H$747</f>
        <v>308.2</v>
      </c>
      <c r="E456" s="704"/>
      <c r="F456" s="593">
        <f>[4]TDSheet!$H$746</f>
        <v>342.68</v>
      </c>
      <c r="G456" s="594"/>
    </row>
    <row r="457" spans="1:16" s="20" customFormat="1" ht="15.75" thickBot="1" x14ac:dyDescent="0.3">
      <c r="A457" s="21" t="s">
        <v>26</v>
      </c>
      <c r="B457" s="579"/>
      <c r="C457" s="580"/>
      <c r="D457" s="705">
        <f>[3]TDSheet!$I$747</f>
        <v>3.2</v>
      </c>
      <c r="E457" s="705"/>
      <c r="F457" s="585">
        <f>[4]TDSheet!$I$746</f>
        <v>3.6</v>
      </c>
      <c r="G457" s="586"/>
    </row>
    <row r="458" spans="1:16" s="2" customFormat="1" ht="15.75" thickBot="1" x14ac:dyDescent="0.3">
      <c r="A458" s="16"/>
      <c r="B458" s="88"/>
      <c r="C458" s="88"/>
      <c r="D458" s="89"/>
      <c r="E458" s="89"/>
      <c r="F458" s="88"/>
      <c r="G458" s="90"/>
      <c r="H458" s="20"/>
      <c r="I458" s="20"/>
      <c r="J458" s="20"/>
      <c r="K458" s="20"/>
      <c r="L458" s="20"/>
      <c r="M458" s="20"/>
      <c r="N458" s="20"/>
      <c r="O458" s="20"/>
      <c r="P458" s="20"/>
    </row>
    <row r="459" spans="1:16" s="2" customFormat="1" ht="32.25" customHeight="1" x14ac:dyDescent="0.25">
      <c r="A459" s="718" t="s">
        <v>28</v>
      </c>
      <c r="B459" s="485" t="s">
        <v>661</v>
      </c>
      <c r="C459" s="485"/>
      <c r="D459" s="485"/>
      <c r="E459" s="485"/>
      <c r="F459" s="485"/>
      <c r="G459" s="486"/>
      <c r="H459" s="138"/>
      <c r="I459" s="20"/>
      <c r="J459" s="20"/>
      <c r="K459" s="20"/>
      <c r="L459" s="20"/>
      <c r="M459" s="20"/>
      <c r="N459" s="20"/>
      <c r="O459" s="20"/>
      <c r="P459" s="20"/>
    </row>
    <row r="460" spans="1:16" s="2" customFormat="1" ht="60" customHeight="1" thickBot="1" x14ac:dyDescent="0.3">
      <c r="A460" s="719"/>
      <c r="B460" s="489"/>
      <c r="C460" s="489"/>
      <c r="D460" s="489"/>
      <c r="E460" s="489"/>
      <c r="F460" s="489"/>
      <c r="G460" s="490"/>
      <c r="H460" s="20"/>
      <c r="I460" s="20"/>
      <c r="J460" s="20"/>
      <c r="K460" s="20"/>
      <c r="L460" s="20"/>
      <c r="M460" s="20"/>
      <c r="N460" s="20"/>
      <c r="O460" s="20"/>
      <c r="P460" s="20"/>
    </row>
    <row r="461" spans="1:16" ht="15.75" thickBot="1" x14ac:dyDescent="0.3"/>
    <row r="462" spans="1:16" s="40" customFormat="1" ht="25.5" customHeight="1" x14ac:dyDescent="0.25">
      <c r="A462" s="79" t="s">
        <v>0</v>
      </c>
      <c r="B462" s="610" t="s">
        <v>977</v>
      </c>
      <c r="C462" s="610"/>
      <c r="D462" s="610"/>
      <c r="E462" s="610"/>
      <c r="F462" s="610"/>
      <c r="G462" s="611"/>
    </row>
    <row r="463" spans="1:16" s="1" customFormat="1" ht="24.75" customHeight="1" x14ac:dyDescent="0.25">
      <c r="A463" s="41" t="s">
        <v>2</v>
      </c>
      <c r="B463" s="677" t="s">
        <v>890</v>
      </c>
      <c r="C463" s="677"/>
      <c r="D463" s="677"/>
      <c r="E463" s="677"/>
      <c r="F463" s="677"/>
      <c r="G463" s="678"/>
      <c r="H463" s="43"/>
      <c r="I463" s="43"/>
      <c r="J463" s="43"/>
      <c r="K463" s="43"/>
      <c r="L463" s="43"/>
      <c r="M463" s="43"/>
      <c r="N463" s="43"/>
      <c r="O463" s="43"/>
      <c r="P463" s="43"/>
    </row>
    <row r="464" spans="1:16" s="43" customFormat="1" ht="18.75" customHeight="1" x14ac:dyDescent="0.25">
      <c r="A464" s="41" t="s">
        <v>4</v>
      </c>
      <c r="B464" s="507" t="s">
        <v>797</v>
      </c>
      <c r="C464" s="507"/>
      <c r="D464" s="507"/>
      <c r="E464" s="507"/>
      <c r="F464" s="507"/>
      <c r="G464" s="508"/>
    </row>
    <row r="465" spans="1:16" s="43" customFormat="1" ht="45" customHeight="1" x14ac:dyDescent="0.25">
      <c r="A465" s="45" t="s">
        <v>5</v>
      </c>
      <c r="B465" s="706" t="s">
        <v>6</v>
      </c>
      <c r="C465" s="706"/>
      <c r="D465" s="706"/>
      <c r="E465" s="706"/>
      <c r="F465" s="706"/>
      <c r="G465" s="707"/>
    </row>
    <row r="466" spans="1:16" x14ac:dyDescent="0.25">
      <c r="A466" s="696" t="s">
        <v>7</v>
      </c>
      <c r="B466" s="514" t="s">
        <v>9</v>
      </c>
      <c r="C466" s="514"/>
      <c r="D466" s="514"/>
      <c r="E466" s="514"/>
      <c r="F466" s="514"/>
      <c r="G466" s="515"/>
      <c r="M466" s="43"/>
    </row>
    <row r="467" spans="1:16" x14ac:dyDescent="0.25">
      <c r="A467" s="696"/>
      <c r="B467" s="514" t="s">
        <v>10</v>
      </c>
      <c r="C467" s="514"/>
      <c r="D467" s="514"/>
      <c r="E467" s="514"/>
      <c r="F467" s="514"/>
      <c r="G467" s="515"/>
      <c r="M467" s="43"/>
    </row>
    <row r="468" spans="1:16" s="1" customFormat="1" ht="20.25" customHeight="1" x14ac:dyDescent="0.25">
      <c r="A468" s="696"/>
      <c r="B468" s="697"/>
      <c r="C468" s="697"/>
      <c r="D468" s="269" t="s">
        <v>8</v>
      </c>
      <c r="E468" s="269" t="s">
        <v>11</v>
      </c>
      <c r="F468" s="269" t="s">
        <v>8</v>
      </c>
      <c r="G468" s="46" t="s">
        <v>11</v>
      </c>
      <c r="H468" s="43"/>
      <c r="I468" s="43"/>
      <c r="J468" s="43"/>
      <c r="K468" s="43"/>
      <c r="L468" s="43"/>
      <c r="M468" s="43"/>
      <c r="N468" s="43"/>
      <c r="O468" s="43"/>
      <c r="P468" s="43"/>
    </row>
    <row r="469" spans="1:16" s="1" customFormat="1" ht="20.25" customHeight="1" x14ac:dyDescent="0.25">
      <c r="A469" s="47" t="s">
        <v>417</v>
      </c>
      <c r="B469" s="697"/>
      <c r="C469" s="697"/>
      <c r="D469" s="62">
        <v>30</v>
      </c>
      <c r="E469" s="62">
        <v>27</v>
      </c>
      <c r="F469" s="62">
        <v>38.6</v>
      </c>
      <c r="G469" s="48">
        <v>35</v>
      </c>
      <c r="H469" s="43"/>
      <c r="I469" s="43"/>
      <c r="J469" s="43"/>
      <c r="K469" s="43"/>
      <c r="L469" s="43"/>
      <c r="M469" s="43"/>
      <c r="N469" s="43"/>
      <c r="O469" s="43"/>
      <c r="P469" s="43"/>
    </row>
    <row r="470" spans="1:16" s="1" customFormat="1" ht="20.25" customHeight="1" x14ac:dyDescent="0.25">
      <c r="A470" s="127" t="s">
        <v>552</v>
      </c>
      <c r="B470" s="697"/>
      <c r="C470" s="697"/>
      <c r="D470" s="60">
        <v>6.7</v>
      </c>
      <c r="E470" s="62">
        <v>6.7</v>
      </c>
      <c r="F470" s="60">
        <v>8.6</v>
      </c>
      <c r="G470" s="48">
        <v>8.6</v>
      </c>
      <c r="H470" s="43"/>
      <c r="I470" s="43"/>
      <c r="J470" s="43"/>
      <c r="K470" s="43"/>
      <c r="L470" s="43"/>
      <c r="M470" s="43"/>
      <c r="N470" s="43"/>
      <c r="O470" s="43"/>
      <c r="P470" s="43"/>
    </row>
    <row r="471" spans="1:16" s="109" customFormat="1" ht="20.25" customHeight="1" x14ac:dyDescent="0.25">
      <c r="A471" s="47" t="s">
        <v>14</v>
      </c>
      <c r="B471" s="697"/>
      <c r="C471" s="697"/>
      <c r="D471" s="60">
        <v>8.3000000000000007</v>
      </c>
      <c r="E471" s="62">
        <v>8.3000000000000007</v>
      </c>
      <c r="F471" s="60">
        <v>10.7</v>
      </c>
      <c r="G471" s="48">
        <v>10.7</v>
      </c>
      <c r="H471" s="112"/>
      <c r="I471" s="112"/>
      <c r="J471" s="112"/>
      <c r="K471" s="112"/>
      <c r="L471" s="112"/>
      <c r="M471" s="112"/>
      <c r="N471" s="112"/>
      <c r="O471" s="112"/>
      <c r="P471" s="112"/>
    </row>
    <row r="472" spans="1:16" s="1" customFormat="1" ht="20.25" customHeight="1" x14ac:dyDescent="0.25">
      <c r="A472" s="58" t="s">
        <v>635</v>
      </c>
      <c r="B472" s="697"/>
      <c r="C472" s="697"/>
      <c r="D472" s="132">
        <v>0</v>
      </c>
      <c r="E472" s="63">
        <v>42</v>
      </c>
      <c r="F472" s="132">
        <v>0</v>
      </c>
      <c r="G472" s="64">
        <v>54</v>
      </c>
      <c r="H472" s="43"/>
      <c r="I472" s="43"/>
      <c r="J472" s="43"/>
      <c r="K472" s="43"/>
      <c r="L472" s="43"/>
      <c r="M472" s="43"/>
      <c r="N472" s="43"/>
      <c r="O472" s="43"/>
      <c r="P472" s="43"/>
    </row>
    <row r="473" spans="1:16" s="1" customFormat="1" ht="20.25" customHeight="1" x14ac:dyDescent="0.25">
      <c r="A473" s="58" t="s">
        <v>800</v>
      </c>
      <c r="B473" s="697"/>
      <c r="C473" s="697"/>
      <c r="D473" s="60">
        <v>0</v>
      </c>
      <c r="E473" s="63">
        <v>18</v>
      </c>
      <c r="F473" s="60">
        <v>0</v>
      </c>
      <c r="G473" s="64">
        <v>24</v>
      </c>
      <c r="H473" s="43"/>
      <c r="I473" s="43"/>
      <c r="J473" s="43"/>
      <c r="K473" s="43"/>
      <c r="L473" s="43"/>
      <c r="M473" s="43"/>
      <c r="N473" s="43"/>
      <c r="O473" s="43"/>
      <c r="P473" s="43"/>
    </row>
    <row r="474" spans="1:16" s="1" customFormat="1" ht="20.25" customHeight="1" x14ac:dyDescent="0.25">
      <c r="A474" s="259" t="s">
        <v>690</v>
      </c>
      <c r="B474" s="697"/>
      <c r="C474" s="697"/>
      <c r="D474" s="60">
        <v>13.5</v>
      </c>
      <c r="E474" s="62">
        <v>13.5</v>
      </c>
      <c r="F474" s="60">
        <v>18</v>
      </c>
      <c r="G474" s="48">
        <v>18</v>
      </c>
      <c r="H474" s="43"/>
      <c r="I474" s="43"/>
      <c r="J474" s="43"/>
      <c r="K474" s="43"/>
      <c r="L474" s="43"/>
      <c r="M474" s="43"/>
      <c r="N474" s="43"/>
      <c r="O474" s="43"/>
      <c r="P474" s="43"/>
    </row>
    <row r="475" spans="1:16" s="1" customFormat="1" ht="20.25" customHeight="1" x14ac:dyDescent="0.25">
      <c r="A475" s="259" t="s">
        <v>188</v>
      </c>
      <c r="B475" s="697"/>
      <c r="C475" s="697"/>
      <c r="D475" s="60">
        <v>2.2999999999999998</v>
      </c>
      <c r="E475" s="62">
        <v>2.2999999999999998</v>
      </c>
      <c r="F475" s="60">
        <v>3</v>
      </c>
      <c r="G475" s="48">
        <v>3</v>
      </c>
      <c r="H475" s="43"/>
      <c r="I475" s="43"/>
      <c r="J475" s="43"/>
      <c r="K475" s="43"/>
      <c r="L475" s="43"/>
      <c r="M475" s="43"/>
      <c r="N475" s="43"/>
      <c r="O475" s="43"/>
      <c r="P475" s="43"/>
    </row>
    <row r="476" spans="1:16" s="1" customFormat="1" ht="20.25" customHeight="1" x14ac:dyDescent="0.25">
      <c r="A476" s="259" t="s">
        <v>189</v>
      </c>
      <c r="B476" s="697"/>
      <c r="C476" s="697"/>
      <c r="D476" s="60">
        <v>2.2999999999999998</v>
      </c>
      <c r="E476" s="62">
        <v>2.2999999999999998</v>
      </c>
      <c r="F476" s="60">
        <v>3</v>
      </c>
      <c r="G476" s="48">
        <v>3</v>
      </c>
      <c r="H476" s="43"/>
      <c r="I476" s="43"/>
      <c r="J476" s="43"/>
      <c r="K476" s="43"/>
      <c r="L476" s="43"/>
      <c r="M476" s="43"/>
      <c r="N476" s="43"/>
      <c r="O476" s="43"/>
      <c r="P476" s="43"/>
    </row>
    <row r="477" spans="1:16" s="1" customFormat="1" ht="20.25" customHeight="1" x14ac:dyDescent="0.25">
      <c r="A477" s="259" t="s">
        <v>304</v>
      </c>
      <c r="B477" s="697"/>
      <c r="C477" s="697"/>
      <c r="D477" s="60">
        <v>2.7</v>
      </c>
      <c r="E477" s="62">
        <v>2.7</v>
      </c>
      <c r="F477" s="60">
        <v>3.6</v>
      </c>
      <c r="G477" s="48">
        <v>3.6</v>
      </c>
      <c r="H477" s="43"/>
      <c r="I477" s="43"/>
      <c r="J477" s="43"/>
      <c r="K477" s="43"/>
      <c r="L477" s="43"/>
      <c r="M477" s="43"/>
      <c r="N477" s="43"/>
      <c r="O477" s="43"/>
      <c r="P477" s="43"/>
    </row>
    <row r="478" spans="1:16" s="1" customFormat="1" ht="20.25" customHeight="1" x14ac:dyDescent="0.25">
      <c r="A478" s="259" t="s">
        <v>457</v>
      </c>
      <c r="B478" s="697"/>
      <c r="C478" s="697"/>
      <c r="D478" s="60">
        <v>0.14000000000000001</v>
      </c>
      <c r="E478" s="62">
        <v>0.14000000000000001</v>
      </c>
      <c r="F478" s="141">
        <v>0.13</v>
      </c>
      <c r="G478" s="142">
        <v>0.13</v>
      </c>
      <c r="H478" s="43"/>
      <c r="I478" s="43"/>
      <c r="J478" s="43"/>
      <c r="K478" s="43"/>
      <c r="L478" s="43"/>
      <c r="M478" s="43"/>
      <c r="N478" s="43"/>
      <c r="O478" s="43"/>
      <c r="P478" s="43"/>
    </row>
    <row r="479" spans="1:16" s="1" customFormat="1" ht="20.25" customHeight="1" x14ac:dyDescent="0.25">
      <c r="A479" s="47" t="s">
        <v>191</v>
      </c>
      <c r="B479" s="697"/>
      <c r="C479" s="697"/>
      <c r="D479" s="60">
        <v>1.8</v>
      </c>
      <c r="E479" s="62">
        <v>1.7</v>
      </c>
      <c r="F479" s="60">
        <v>2.2999999999999998</v>
      </c>
      <c r="G479" s="48">
        <v>2.2000000000000002</v>
      </c>
      <c r="H479" s="43"/>
      <c r="I479" s="43"/>
      <c r="J479" s="43"/>
      <c r="K479" s="43"/>
      <c r="L479" s="43"/>
      <c r="M479" s="43"/>
      <c r="N479" s="43"/>
      <c r="O479" s="43"/>
      <c r="P479" s="43"/>
    </row>
    <row r="480" spans="1:16" s="1" customFormat="1" ht="20.25" customHeight="1" x14ac:dyDescent="0.25">
      <c r="A480" s="47" t="s">
        <v>171</v>
      </c>
      <c r="B480" s="697"/>
      <c r="C480" s="697"/>
      <c r="D480" s="60">
        <v>3</v>
      </c>
      <c r="E480" s="62">
        <v>3</v>
      </c>
      <c r="F480" s="60">
        <v>3.8</v>
      </c>
      <c r="G480" s="48">
        <v>3.8</v>
      </c>
      <c r="H480" s="43"/>
      <c r="I480" s="43"/>
      <c r="J480" s="43"/>
      <c r="K480" s="43"/>
      <c r="L480" s="43"/>
      <c r="M480" s="43"/>
      <c r="N480" s="43"/>
      <c r="O480" s="43"/>
      <c r="P480" s="43"/>
    </row>
    <row r="481" spans="1:16" s="1" customFormat="1" ht="20.25" customHeight="1" x14ac:dyDescent="0.25">
      <c r="A481" s="58" t="s">
        <v>245</v>
      </c>
      <c r="B481" s="697"/>
      <c r="C481" s="697"/>
      <c r="D481" s="132">
        <v>0</v>
      </c>
      <c r="E481" s="63">
        <v>65</v>
      </c>
      <c r="F481" s="132">
        <v>0</v>
      </c>
      <c r="G481" s="64">
        <v>85</v>
      </c>
      <c r="H481" s="43"/>
      <c r="I481" s="43"/>
      <c r="J481" s="43"/>
      <c r="K481" s="43"/>
      <c r="L481" s="43"/>
      <c r="M481" s="43"/>
      <c r="N481" s="43"/>
      <c r="O481" s="43"/>
      <c r="P481" s="43"/>
    </row>
    <row r="482" spans="1:16" s="1" customFormat="1" ht="20.25" customHeight="1" x14ac:dyDescent="0.25">
      <c r="A482" s="58" t="s">
        <v>799</v>
      </c>
      <c r="B482" s="697"/>
      <c r="C482" s="697"/>
      <c r="D482" s="132">
        <v>0</v>
      </c>
      <c r="E482" s="63">
        <v>52</v>
      </c>
      <c r="F482" s="132">
        <v>0</v>
      </c>
      <c r="G482" s="64">
        <v>67</v>
      </c>
      <c r="H482" s="43"/>
      <c r="I482" s="43"/>
      <c r="J482" s="43"/>
      <c r="K482" s="43"/>
      <c r="L482" s="43"/>
      <c r="M482" s="43"/>
      <c r="N482" s="43"/>
      <c r="O482" s="43"/>
      <c r="P482" s="43"/>
    </row>
    <row r="483" spans="1:16" s="1" customFormat="1" ht="20.25" customHeight="1" x14ac:dyDescent="0.25">
      <c r="A483" s="47" t="s">
        <v>508</v>
      </c>
      <c r="B483" s="697"/>
      <c r="C483" s="697"/>
      <c r="D483" s="60">
        <v>0</v>
      </c>
      <c r="E483" s="60">
        <v>3</v>
      </c>
      <c r="F483" s="60">
        <v>0</v>
      </c>
      <c r="G483" s="102">
        <v>3.3</v>
      </c>
      <c r="H483" s="43"/>
      <c r="I483" s="43"/>
      <c r="J483" s="43"/>
      <c r="K483" s="43"/>
      <c r="L483" s="43"/>
      <c r="M483" s="43"/>
      <c r="N483" s="43"/>
      <c r="O483" s="43"/>
      <c r="P483" s="43"/>
    </row>
    <row r="484" spans="1:16" s="2" customFormat="1" ht="15.75" thickBot="1" x14ac:dyDescent="0.3">
      <c r="A484" s="50" t="s">
        <v>16</v>
      </c>
      <c r="B484" s="698"/>
      <c r="C484" s="698"/>
      <c r="D484" s="260">
        <v>0</v>
      </c>
      <c r="E484" s="106">
        <v>55</v>
      </c>
      <c r="F484" s="260"/>
      <c r="G484" s="53">
        <v>70</v>
      </c>
      <c r="H484" s="20"/>
      <c r="I484" s="20"/>
      <c r="J484" s="20"/>
      <c r="K484" s="20"/>
      <c r="L484" s="20"/>
      <c r="M484" s="20"/>
      <c r="N484" s="20"/>
      <c r="O484" s="20"/>
      <c r="P484" s="20"/>
    </row>
    <row r="485" spans="1:16" s="81" customFormat="1" ht="15.75" customHeight="1" thickBot="1" x14ac:dyDescent="0.3">
      <c r="A485" s="701"/>
      <c r="B485" s="702"/>
      <c r="C485" s="702"/>
      <c r="D485" s="702"/>
      <c r="E485" s="702"/>
      <c r="F485" s="702"/>
      <c r="G485" s="703"/>
      <c r="H485" s="107"/>
      <c r="I485" s="107"/>
      <c r="J485" s="107"/>
      <c r="K485" s="107"/>
      <c r="L485" s="107"/>
      <c r="M485" s="107"/>
      <c r="N485" s="107"/>
      <c r="O485" s="107"/>
      <c r="P485" s="107"/>
    </row>
    <row r="486" spans="1:16" s="2" customFormat="1" x14ac:dyDescent="0.25">
      <c r="A486" s="519" t="s">
        <v>20</v>
      </c>
      <c r="B486" s="520"/>
      <c r="C486" s="520"/>
      <c r="D486" s="520"/>
      <c r="E486" s="520"/>
      <c r="F486" s="520"/>
      <c r="G486" s="521"/>
      <c r="H486" s="20"/>
      <c r="I486" s="20"/>
      <c r="J486" s="20"/>
      <c r="K486" s="20"/>
      <c r="L486" s="20"/>
      <c r="M486" s="20"/>
      <c r="N486" s="20"/>
      <c r="O486" s="20"/>
      <c r="P486" s="20"/>
    </row>
    <row r="487" spans="1:16" s="2" customFormat="1" x14ac:dyDescent="0.25">
      <c r="A487" s="87" t="s">
        <v>27</v>
      </c>
      <c r="B487" s="517"/>
      <c r="C487" s="517"/>
      <c r="D487" s="517" t="s">
        <v>536</v>
      </c>
      <c r="E487" s="517"/>
      <c r="F487" s="517" t="s">
        <v>247</v>
      </c>
      <c r="G487" s="518"/>
      <c r="H487" s="20"/>
      <c r="I487" s="20"/>
      <c r="J487" s="20"/>
      <c r="K487" s="20"/>
      <c r="L487" s="20"/>
      <c r="M487" s="20"/>
      <c r="N487" s="20"/>
      <c r="O487" s="20"/>
      <c r="P487" s="20"/>
    </row>
    <row r="488" spans="1:16" s="2" customFormat="1" x14ac:dyDescent="0.25">
      <c r="A488" s="500" t="s">
        <v>25</v>
      </c>
      <c r="B488" s="501"/>
      <c r="C488" s="501"/>
      <c r="D488" s="501"/>
      <c r="E488" s="501"/>
      <c r="F488" s="501"/>
      <c r="G488" s="502"/>
      <c r="H488" s="20"/>
      <c r="I488" s="20"/>
      <c r="J488" s="20"/>
      <c r="K488" s="20"/>
      <c r="L488" s="20"/>
      <c r="M488" s="20"/>
      <c r="N488" s="20"/>
      <c r="O488" s="20"/>
      <c r="P488" s="20"/>
    </row>
    <row r="489" spans="1:16" s="20" customFormat="1" x14ac:dyDescent="0.25">
      <c r="A489" s="18" t="s">
        <v>21</v>
      </c>
      <c r="B489" s="575"/>
      <c r="C489" s="576"/>
      <c r="D489" s="704">
        <f>[3]TDSheet!$E$663</f>
        <v>0.5</v>
      </c>
      <c r="E489" s="704"/>
      <c r="F489" s="581">
        <f>[4]TDSheet!$E$662</f>
        <v>0.7</v>
      </c>
      <c r="G489" s="584"/>
    </row>
    <row r="490" spans="1:16" s="20" customFormat="1" x14ac:dyDescent="0.25">
      <c r="A490" s="18" t="s">
        <v>22</v>
      </c>
      <c r="B490" s="577"/>
      <c r="C490" s="578"/>
      <c r="D490" s="704">
        <f>[3]TDSheet!$F$663</f>
        <v>0.1</v>
      </c>
      <c r="E490" s="704"/>
      <c r="F490" s="581">
        <f>[4]TDSheet!$F$662</f>
        <v>0.2</v>
      </c>
      <c r="G490" s="584"/>
    </row>
    <row r="491" spans="1:16" s="20" customFormat="1" x14ac:dyDescent="0.25">
      <c r="A491" s="18" t="s">
        <v>23</v>
      </c>
      <c r="B491" s="577"/>
      <c r="C491" s="578"/>
      <c r="D491" s="704">
        <f>[3]TDSheet!$G$663</f>
        <v>19.899999999999999</v>
      </c>
      <c r="E491" s="704"/>
      <c r="F491" s="581">
        <f>[4]TDSheet!$G$662</f>
        <v>25.1</v>
      </c>
      <c r="G491" s="584"/>
    </row>
    <row r="492" spans="1:16" s="20" customFormat="1" x14ac:dyDescent="0.25">
      <c r="A492" s="18" t="s">
        <v>24</v>
      </c>
      <c r="B492" s="577"/>
      <c r="C492" s="578"/>
      <c r="D492" s="704">
        <f>[3]TDSheet!$H$663</f>
        <v>84.2</v>
      </c>
      <c r="E492" s="704"/>
      <c r="F492" s="581">
        <f>[4]TDSheet!$H$662</f>
        <v>106.5</v>
      </c>
      <c r="G492" s="584"/>
    </row>
    <row r="493" spans="1:16" s="20" customFormat="1" ht="15.75" thickBot="1" x14ac:dyDescent="0.3">
      <c r="A493" s="21" t="s">
        <v>26</v>
      </c>
      <c r="B493" s="579"/>
      <c r="C493" s="580"/>
      <c r="D493" s="705">
        <f>[3]TDSheet!$I$663</f>
        <v>5.5</v>
      </c>
      <c r="E493" s="705"/>
      <c r="F493" s="595">
        <f>[4]TDSheet!$I$662</f>
        <v>6.6</v>
      </c>
      <c r="G493" s="596"/>
    </row>
    <row r="494" spans="1:16" s="2" customFormat="1" ht="15.75" thickBot="1" x14ac:dyDescent="0.3">
      <c r="A494" s="16"/>
      <c r="B494" s="88"/>
      <c r="C494" s="88"/>
      <c r="D494" s="89"/>
      <c r="E494" s="89"/>
      <c r="F494" s="88"/>
      <c r="G494" s="90"/>
      <c r="H494" s="20"/>
      <c r="I494" s="20"/>
      <c r="J494" s="20"/>
      <c r="K494" s="20"/>
      <c r="L494" s="20"/>
      <c r="M494" s="20"/>
      <c r="N494" s="20"/>
      <c r="O494" s="20"/>
      <c r="P494" s="20"/>
    </row>
    <row r="495" spans="1:16" s="2" customFormat="1" ht="32.25" customHeight="1" x14ac:dyDescent="0.25">
      <c r="A495" s="718" t="s">
        <v>28</v>
      </c>
      <c r="B495" s="485" t="s">
        <v>798</v>
      </c>
      <c r="C495" s="485"/>
      <c r="D495" s="485"/>
      <c r="E495" s="485"/>
      <c r="F495" s="485"/>
      <c r="G495" s="486"/>
      <c r="H495" s="138"/>
      <c r="I495" s="20"/>
      <c r="J495" s="20"/>
      <c r="K495" s="20"/>
      <c r="L495" s="20"/>
      <c r="M495" s="20"/>
      <c r="N495" s="20"/>
      <c r="O495" s="20"/>
      <c r="P495" s="20"/>
    </row>
    <row r="496" spans="1:16" s="2" customFormat="1" ht="81" customHeight="1" thickBot="1" x14ac:dyDescent="0.3">
      <c r="A496" s="719"/>
      <c r="B496" s="489"/>
      <c r="C496" s="489"/>
      <c r="D496" s="489"/>
      <c r="E496" s="489"/>
      <c r="F496" s="489"/>
      <c r="G496" s="490"/>
      <c r="H496" s="20"/>
      <c r="I496" s="20"/>
      <c r="J496" s="20"/>
      <c r="K496" s="20"/>
      <c r="L496" s="20"/>
      <c r="M496" s="20"/>
      <c r="N496" s="20"/>
      <c r="O496" s="20"/>
      <c r="P496" s="20"/>
    </row>
    <row r="497" spans="1:16" ht="15.75" thickBot="1" x14ac:dyDescent="0.3"/>
    <row r="498" spans="1:16" s="40" customFormat="1" ht="25.5" customHeight="1" x14ac:dyDescent="0.25">
      <c r="A498" s="79" t="s">
        <v>0</v>
      </c>
      <c r="B498" s="610" t="s">
        <v>978</v>
      </c>
      <c r="C498" s="610"/>
      <c r="D498" s="610"/>
      <c r="E498" s="610"/>
      <c r="F498" s="610"/>
      <c r="G498" s="611"/>
    </row>
    <row r="499" spans="1:16" s="1" customFormat="1" ht="24.75" customHeight="1" x14ac:dyDescent="0.25">
      <c r="A499" s="41" t="s">
        <v>2</v>
      </c>
      <c r="B499" s="677" t="s">
        <v>862</v>
      </c>
      <c r="C499" s="677"/>
      <c r="D499" s="677"/>
      <c r="E499" s="677"/>
      <c r="F499" s="677"/>
      <c r="G499" s="678"/>
      <c r="H499" s="43"/>
      <c r="I499" s="43"/>
      <c r="J499" s="43"/>
      <c r="K499" s="43"/>
      <c r="L499" s="43"/>
      <c r="M499" s="43"/>
      <c r="N499" s="43"/>
      <c r="O499" s="43"/>
      <c r="P499" s="43"/>
    </row>
    <row r="500" spans="1:16" s="43" customFormat="1" ht="18.75" customHeight="1" x14ac:dyDescent="0.25">
      <c r="A500" s="41" t="s">
        <v>4</v>
      </c>
      <c r="B500" s="507" t="s">
        <v>981</v>
      </c>
      <c r="C500" s="507"/>
      <c r="D500" s="507"/>
      <c r="E500" s="507"/>
      <c r="F500" s="507"/>
      <c r="G500" s="508"/>
    </row>
    <row r="501" spans="1:16" s="43" customFormat="1" ht="45" customHeight="1" x14ac:dyDescent="0.25">
      <c r="A501" s="45" t="s">
        <v>5</v>
      </c>
      <c r="B501" s="706" t="s">
        <v>424</v>
      </c>
      <c r="C501" s="706"/>
      <c r="D501" s="706"/>
      <c r="E501" s="706"/>
      <c r="F501" s="706"/>
      <c r="G501" s="707"/>
    </row>
    <row r="502" spans="1:16" x14ac:dyDescent="0.25">
      <c r="A502" s="696" t="s">
        <v>7</v>
      </c>
      <c r="B502" s="514" t="s">
        <v>9</v>
      </c>
      <c r="C502" s="514"/>
      <c r="D502" s="514"/>
      <c r="E502" s="514"/>
      <c r="F502" s="514"/>
      <c r="G502" s="515"/>
      <c r="M502" s="43"/>
    </row>
    <row r="503" spans="1:16" x14ac:dyDescent="0.25">
      <c r="A503" s="696"/>
      <c r="B503" s="514" t="s">
        <v>10</v>
      </c>
      <c r="C503" s="514"/>
      <c r="D503" s="514"/>
      <c r="E503" s="514"/>
      <c r="F503" s="514"/>
      <c r="G503" s="515"/>
      <c r="M503" s="43"/>
    </row>
    <row r="504" spans="1:16" s="1" customFormat="1" ht="20.25" customHeight="1" x14ac:dyDescent="0.25">
      <c r="A504" s="696"/>
      <c r="B504" s="697"/>
      <c r="C504" s="697"/>
      <c r="D504" s="269" t="s">
        <v>8</v>
      </c>
      <c r="E504" s="269" t="s">
        <v>11</v>
      </c>
      <c r="F504" s="269" t="s">
        <v>8</v>
      </c>
      <c r="G504" s="46" t="s">
        <v>11</v>
      </c>
      <c r="H504" s="43"/>
      <c r="I504" s="43"/>
      <c r="J504" s="43"/>
      <c r="K504" s="43"/>
      <c r="L504" s="43"/>
      <c r="M504" s="43"/>
      <c r="N504" s="43"/>
      <c r="O504" s="43"/>
      <c r="P504" s="43"/>
    </row>
    <row r="505" spans="1:16" s="1" customFormat="1" ht="20.25" customHeight="1" x14ac:dyDescent="0.25">
      <c r="A505" s="47" t="s">
        <v>505</v>
      </c>
      <c r="B505" s="697"/>
      <c r="C505" s="697"/>
      <c r="D505" s="62">
        <v>69</v>
      </c>
      <c r="E505" s="62">
        <v>57</v>
      </c>
      <c r="F505" s="62">
        <v>86</v>
      </c>
      <c r="G505" s="48">
        <v>71</v>
      </c>
      <c r="H505" s="43"/>
      <c r="I505" s="43"/>
      <c r="J505" s="43"/>
      <c r="K505" s="43"/>
      <c r="L505" s="43"/>
      <c r="M505" s="43"/>
      <c r="N505" s="43"/>
      <c r="O505" s="43"/>
      <c r="P505" s="43"/>
    </row>
    <row r="506" spans="1:16" s="1" customFormat="1" ht="20.25" customHeight="1" x14ac:dyDescent="0.25">
      <c r="A506" s="127" t="s">
        <v>130</v>
      </c>
      <c r="B506" s="697"/>
      <c r="C506" s="697"/>
      <c r="D506" s="60">
        <v>2.4</v>
      </c>
      <c r="E506" s="62">
        <v>2.4</v>
      </c>
      <c r="F506" s="60">
        <v>3</v>
      </c>
      <c r="G506" s="48">
        <v>3</v>
      </c>
      <c r="H506" s="43"/>
      <c r="I506" s="43"/>
      <c r="J506" s="43"/>
      <c r="K506" s="43"/>
      <c r="L506" s="43"/>
      <c r="M506" s="43"/>
      <c r="N506" s="43"/>
      <c r="O506" s="43"/>
      <c r="P506" s="43"/>
    </row>
    <row r="507" spans="1:16" s="1" customFormat="1" ht="20.25" customHeight="1" x14ac:dyDescent="0.25">
      <c r="A507" s="130" t="s">
        <v>245</v>
      </c>
      <c r="B507" s="697"/>
      <c r="C507" s="697"/>
      <c r="D507" s="60">
        <v>0</v>
      </c>
      <c r="E507" s="62">
        <v>59</v>
      </c>
      <c r="F507" s="60">
        <v>0</v>
      </c>
      <c r="G507" s="48">
        <v>74</v>
      </c>
      <c r="H507" s="43"/>
      <c r="I507" s="43"/>
      <c r="J507" s="43"/>
      <c r="K507" s="43"/>
      <c r="L507" s="43"/>
      <c r="M507" s="43"/>
      <c r="N507" s="43"/>
      <c r="O507" s="43"/>
      <c r="P507" s="43"/>
    </row>
    <row r="508" spans="1:16" s="109" customFormat="1" ht="20.25" customHeight="1" x14ac:dyDescent="0.25">
      <c r="A508" s="127" t="s">
        <v>129</v>
      </c>
      <c r="B508" s="697"/>
      <c r="C508" s="697"/>
      <c r="D508" s="60">
        <v>4</v>
      </c>
      <c r="E508" s="62">
        <v>4</v>
      </c>
      <c r="F508" s="60">
        <v>5</v>
      </c>
      <c r="G508" s="48">
        <v>5</v>
      </c>
      <c r="H508" s="112"/>
      <c r="I508" s="112"/>
      <c r="J508" s="112"/>
      <c r="K508" s="112"/>
      <c r="L508" s="112"/>
      <c r="M508" s="112"/>
      <c r="N508" s="112"/>
      <c r="O508" s="112"/>
      <c r="P508" s="112"/>
    </row>
    <row r="509" spans="1:16" s="1" customFormat="1" ht="20.25" customHeight="1" x14ac:dyDescent="0.25">
      <c r="A509" s="145" t="s">
        <v>647</v>
      </c>
      <c r="B509" s="697"/>
      <c r="C509" s="697"/>
      <c r="D509" s="132">
        <v>0</v>
      </c>
      <c r="E509" s="63">
        <v>40</v>
      </c>
      <c r="F509" s="132">
        <v>0</v>
      </c>
      <c r="G509" s="64">
        <v>50</v>
      </c>
      <c r="H509" s="43"/>
      <c r="I509" s="43"/>
      <c r="J509" s="43"/>
      <c r="K509" s="43"/>
      <c r="L509" s="43"/>
      <c r="M509" s="43"/>
      <c r="N509" s="43"/>
      <c r="O509" s="43"/>
      <c r="P509" s="43"/>
    </row>
    <row r="510" spans="1:16" s="1" customFormat="1" ht="20.25" customHeight="1" x14ac:dyDescent="0.25">
      <c r="A510" s="251" t="s">
        <v>187</v>
      </c>
      <c r="B510" s="697"/>
      <c r="C510" s="697"/>
      <c r="D510" s="60">
        <v>9</v>
      </c>
      <c r="E510" s="62">
        <v>9</v>
      </c>
      <c r="F510" s="60">
        <v>11.6</v>
      </c>
      <c r="G510" s="48">
        <v>11.6</v>
      </c>
      <c r="H510" s="43"/>
      <c r="I510" s="43"/>
      <c r="J510" s="43"/>
      <c r="K510" s="43"/>
      <c r="L510" s="43"/>
      <c r="M510" s="43"/>
      <c r="N510" s="43"/>
      <c r="O510" s="43"/>
      <c r="P510" s="43"/>
    </row>
    <row r="511" spans="1:16" s="1" customFormat="1" ht="20.25" customHeight="1" x14ac:dyDescent="0.25">
      <c r="A511" s="251" t="s">
        <v>189</v>
      </c>
      <c r="B511" s="697"/>
      <c r="C511" s="697"/>
      <c r="D511" s="60">
        <v>2.2000000000000002</v>
      </c>
      <c r="E511" s="62">
        <v>2.2000000000000002</v>
      </c>
      <c r="F511" s="60">
        <v>2.8</v>
      </c>
      <c r="G511" s="48">
        <v>2.8</v>
      </c>
      <c r="H511" s="43"/>
      <c r="I511" s="43"/>
      <c r="J511" s="43"/>
      <c r="K511" s="43"/>
      <c r="L511" s="43"/>
      <c r="M511" s="43"/>
      <c r="N511" s="43"/>
      <c r="O511" s="43"/>
      <c r="P511" s="43"/>
    </row>
    <row r="512" spans="1:16" s="1" customFormat="1" ht="20.25" customHeight="1" x14ac:dyDescent="0.25">
      <c r="A512" s="251" t="s">
        <v>197</v>
      </c>
      <c r="B512" s="697"/>
      <c r="C512" s="697"/>
      <c r="D512" s="60">
        <v>30</v>
      </c>
      <c r="E512" s="62">
        <v>30</v>
      </c>
      <c r="F512" s="60">
        <v>37.6</v>
      </c>
      <c r="G512" s="48">
        <v>37.6</v>
      </c>
      <c r="H512" s="43"/>
      <c r="I512" s="43"/>
      <c r="J512" s="43"/>
      <c r="K512" s="43"/>
      <c r="L512" s="43"/>
      <c r="M512" s="43"/>
      <c r="N512" s="43"/>
      <c r="O512" s="43"/>
      <c r="P512" s="43"/>
    </row>
    <row r="513" spans="1:16" s="1" customFormat="1" ht="20.25" customHeight="1" x14ac:dyDescent="0.25">
      <c r="A513" s="393" t="s">
        <v>148</v>
      </c>
      <c r="B513" s="697"/>
      <c r="C513" s="697"/>
      <c r="D513" s="60">
        <v>0.3</v>
      </c>
      <c r="E513" s="62">
        <v>0.3</v>
      </c>
      <c r="F513" s="60">
        <v>0.4</v>
      </c>
      <c r="G513" s="48">
        <v>0.4</v>
      </c>
      <c r="H513" s="43"/>
      <c r="I513" s="43"/>
      <c r="J513" s="43"/>
      <c r="K513" s="43"/>
      <c r="L513" s="43"/>
      <c r="M513" s="43"/>
      <c r="N513" s="43"/>
      <c r="O513" s="43"/>
      <c r="P513" s="43"/>
    </row>
    <row r="514" spans="1:16" s="2" customFormat="1" ht="15.75" thickBot="1" x14ac:dyDescent="0.3">
      <c r="A514" s="50" t="s">
        <v>16</v>
      </c>
      <c r="B514" s="698"/>
      <c r="C514" s="698"/>
      <c r="D514" s="260">
        <v>0</v>
      </c>
      <c r="E514" s="106">
        <v>80</v>
      </c>
      <c r="F514" s="260">
        <v>0</v>
      </c>
      <c r="G514" s="53">
        <v>100</v>
      </c>
      <c r="H514" s="20"/>
      <c r="I514" s="20"/>
      <c r="J514" s="20"/>
      <c r="K514" s="20"/>
      <c r="L514" s="20"/>
      <c r="M514" s="20"/>
      <c r="N514" s="20"/>
      <c r="O514" s="20"/>
      <c r="P514" s="20"/>
    </row>
    <row r="515" spans="1:16" s="81" customFormat="1" ht="15.75" customHeight="1" thickBot="1" x14ac:dyDescent="0.3">
      <c r="A515" s="701"/>
      <c r="B515" s="702"/>
      <c r="C515" s="702"/>
      <c r="D515" s="702"/>
      <c r="E515" s="702"/>
      <c r="F515" s="702"/>
      <c r="G515" s="703"/>
      <c r="H515" s="107"/>
      <c r="I515" s="107"/>
      <c r="J515" s="107"/>
      <c r="K515" s="107"/>
      <c r="L515" s="107"/>
      <c r="M515" s="107"/>
      <c r="N515" s="107"/>
      <c r="O515" s="107"/>
      <c r="P515" s="107"/>
    </row>
    <row r="516" spans="1:16" s="2" customFormat="1" x14ac:dyDescent="0.25">
      <c r="A516" s="519" t="s">
        <v>20</v>
      </c>
      <c r="B516" s="520"/>
      <c r="C516" s="520"/>
      <c r="D516" s="520"/>
      <c r="E516" s="520"/>
      <c r="F516" s="520"/>
      <c r="G516" s="521"/>
      <c r="H516" s="20"/>
      <c r="I516" s="20"/>
      <c r="J516" s="20"/>
      <c r="K516" s="20"/>
      <c r="L516" s="20"/>
      <c r="M516" s="20"/>
      <c r="N516" s="20"/>
      <c r="O516" s="20"/>
      <c r="P516" s="20"/>
    </row>
    <row r="517" spans="1:16" s="2" customFormat="1" x14ac:dyDescent="0.25">
      <c r="A517" s="87" t="s">
        <v>27</v>
      </c>
      <c r="B517" s="517"/>
      <c r="C517" s="517"/>
      <c r="D517" s="517" t="s">
        <v>248</v>
      </c>
      <c r="E517" s="517"/>
      <c r="F517" s="517" t="s">
        <v>99</v>
      </c>
      <c r="G517" s="518"/>
      <c r="H517" s="20"/>
      <c r="I517" s="20"/>
      <c r="J517" s="20"/>
      <c r="K517" s="20"/>
      <c r="L517" s="20"/>
      <c r="M517" s="20"/>
      <c r="N517" s="20"/>
      <c r="O517" s="20"/>
      <c r="P517" s="20"/>
    </row>
    <row r="518" spans="1:16" s="2" customFormat="1" x14ac:dyDescent="0.25">
      <c r="A518" s="500" t="s">
        <v>25</v>
      </c>
      <c r="B518" s="501"/>
      <c r="C518" s="501"/>
      <c r="D518" s="501"/>
      <c r="E518" s="501"/>
      <c r="F518" s="501"/>
      <c r="G518" s="502"/>
      <c r="H518" s="20"/>
      <c r="I518" s="20"/>
      <c r="J518" s="20"/>
      <c r="K518" s="20"/>
      <c r="L518" s="20"/>
      <c r="M518" s="20"/>
      <c r="N518" s="20"/>
      <c r="O518" s="20"/>
      <c r="P518" s="20"/>
    </row>
    <row r="519" spans="1:16" s="20" customFormat="1" x14ac:dyDescent="0.25">
      <c r="A519" s="18" t="s">
        <v>21</v>
      </c>
      <c r="B519" s="575"/>
      <c r="C519" s="576"/>
      <c r="D519" s="704">
        <v>4</v>
      </c>
      <c r="E519" s="704"/>
      <c r="F519" s="581">
        <v>5</v>
      </c>
      <c r="G519" s="584"/>
    </row>
    <row r="520" spans="1:16" s="20" customFormat="1" x14ac:dyDescent="0.25">
      <c r="A520" s="18" t="s">
        <v>22</v>
      </c>
      <c r="B520" s="577"/>
      <c r="C520" s="578"/>
      <c r="D520" s="704">
        <v>4.2</v>
      </c>
      <c r="E520" s="704"/>
      <c r="F520" s="581">
        <v>5.3</v>
      </c>
      <c r="G520" s="584"/>
    </row>
    <row r="521" spans="1:16" s="20" customFormat="1" x14ac:dyDescent="0.25">
      <c r="A521" s="18" t="s">
        <v>23</v>
      </c>
      <c r="B521" s="577"/>
      <c r="C521" s="578"/>
      <c r="D521" s="704">
        <v>6.8</v>
      </c>
      <c r="E521" s="704"/>
      <c r="F521" s="581">
        <v>8.5</v>
      </c>
      <c r="G521" s="584"/>
    </row>
    <row r="522" spans="1:16" s="20" customFormat="1" x14ac:dyDescent="0.25">
      <c r="A522" s="18" t="s">
        <v>24</v>
      </c>
      <c r="B522" s="577"/>
      <c r="C522" s="578"/>
      <c r="D522" s="704">
        <v>82</v>
      </c>
      <c r="E522" s="704"/>
      <c r="F522" s="581">
        <v>102.5</v>
      </c>
      <c r="G522" s="584"/>
    </row>
    <row r="523" spans="1:16" s="20" customFormat="1" ht="15.75" thickBot="1" x14ac:dyDescent="0.3">
      <c r="A523" s="21" t="s">
        <v>26</v>
      </c>
      <c r="B523" s="579"/>
      <c r="C523" s="580"/>
      <c r="D523" s="705">
        <v>3.8</v>
      </c>
      <c r="E523" s="705"/>
      <c r="F523" s="595">
        <v>4.8</v>
      </c>
      <c r="G523" s="596"/>
    </row>
    <row r="524" spans="1:16" s="2" customFormat="1" ht="15.75" thickBot="1" x14ac:dyDescent="0.3">
      <c r="A524" s="16"/>
      <c r="B524" s="88"/>
      <c r="C524" s="88"/>
      <c r="D524" s="89"/>
      <c r="E524" s="89"/>
      <c r="F524" s="88"/>
      <c r="G524" s="90"/>
      <c r="H524" s="20"/>
      <c r="I524" s="20"/>
      <c r="J524" s="20"/>
      <c r="K524" s="20"/>
      <c r="L524" s="20"/>
      <c r="M524" s="20"/>
      <c r="N524" s="20"/>
      <c r="O524" s="20"/>
      <c r="P524" s="20"/>
    </row>
    <row r="525" spans="1:16" s="2" customFormat="1" ht="32.25" customHeight="1" x14ac:dyDescent="0.25">
      <c r="A525" s="718" t="s">
        <v>28</v>
      </c>
      <c r="B525" s="485" t="s">
        <v>982</v>
      </c>
      <c r="C525" s="485"/>
      <c r="D525" s="485"/>
      <c r="E525" s="485"/>
      <c r="F525" s="485"/>
      <c r="G525" s="486"/>
      <c r="H525" s="138"/>
      <c r="I525" s="20"/>
      <c r="J525" s="20"/>
      <c r="K525" s="20"/>
      <c r="L525" s="20"/>
      <c r="M525" s="20"/>
      <c r="N525" s="20"/>
      <c r="O525" s="20"/>
      <c r="P525" s="20"/>
    </row>
    <row r="526" spans="1:16" s="2" customFormat="1" ht="46.5" customHeight="1" thickBot="1" x14ac:dyDescent="0.3">
      <c r="A526" s="719"/>
      <c r="B526" s="489"/>
      <c r="C526" s="489"/>
      <c r="D526" s="489"/>
      <c r="E526" s="489"/>
      <c r="F526" s="489"/>
      <c r="G526" s="490"/>
      <c r="H526" s="20"/>
      <c r="I526" s="20"/>
      <c r="J526" s="20"/>
      <c r="K526" s="20"/>
      <c r="L526" s="20"/>
      <c r="M526" s="20"/>
      <c r="N526" s="20"/>
      <c r="O526" s="20"/>
      <c r="P526" s="20"/>
    </row>
    <row r="528" spans="1:16" ht="15.75" thickBot="1" x14ac:dyDescent="0.3"/>
    <row r="529" spans="1:16" s="40" customFormat="1" ht="25.5" customHeight="1" x14ac:dyDescent="0.25">
      <c r="A529" s="79" t="s">
        <v>0</v>
      </c>
      <c r="B529" s="610" t="s">
        <v>979</v>
      </c>
      <c r="C529" s="610"/>
      <c r="D529" s="610"/>
      <c r="E529" s="610"/>
      <c r="F529" s="610"/>
      <c r="G529" s="611"/>
    </row>
    <row r="530" spans="1:16" s="43" customFormat="1" ht="24.75" customHeight="1" x14ac:dyDescent="0.25">
      <c r="A530" s="41" t="s">
        <v>2</v>
      </c>
      <c r="B530" s="677" t="s">
        <v>930</v>
      </c>
      <c r="C530" s="677"/>
      <c r="D530" s="677"/>
      <c r="E530" s="677"/>
      <c r="F530" s="677"/>
      <c r="G530" s="678"/>
    </row>
    <row r="531" spans="1:16" s="43" customFormat="1" ht="18.75" customHeight="1" x14ac:dyDescent="0.25">
      <c r="A531" s="41" t="s">
        <v>4</v>
      </c>
      <c r="B531" s="507" t="s">
        <v>931</v>
      </c>
      <c r="C531" s="507"/>
      <c r="D531" s="507"/>
      <c r="E531" s="507"/>
      <c r="F531" s="507"/>
      <c r="G531" s="508"/>
    </row>
    <row r="532" spans="1:16" s="43" customFormat="1" ht="45" customHeight="1" x14ac:dyDescent="0.25">
      <c r="A532" s="45" t="s">
        <v>5</v>
      </c>
      <c r="B532" s="706" t="s">
        <v>336</v>
      </c>
      <c r="C532" s="706"/>
      <c r="D532" s="706"/>
      <c r="E532" s="706"/>
      <c r="F532" s="706"/>
      <c r="G532" s="707"/>
    </row>
    <row r="533" spans="1:16" x14ac:dyDescent="0.25">
      <c r="A533" s="696" t="s">
        <v>7</v>
      </c>
      <c r="B533" s="514" t="s">
        <v>9</v>
      </c>
      <c r="C533" s="514"/>
      <c r="D533" s="514"/>
      <c r="E533" s="514"/>
      <c r="F533" s="514"/>
      <c r="G533" s="515"/>
      <c r="M533" s="43"/>
    </row>
    <row r="534" spans="1:16" x14ac:dyDescent="0.25">
      <c r="A534" s="696"/>
      <c r="B534" s="514" t="s">
        <v>10</v>
      </c>
      <c r="C534" s="514"/>
      <c r="D534" s="514"/>
      <c r="E534" s="514"/>
      <c r="F534" s="514"/>
      <c r="G534" s="515"/>
      <c r="M534" s="43"/>
    </row>
    <row r="535" spans="1:16" s="1" customFormat="1" ht="20.25" customHeight="1" x14ac:dyDescent="0.25">
      <c r="A535" s="696"/>
      <c r="B535" s="697"/>
      <c r="C535" s="697"/>
      <c r="D535" s="269" t="s">
        <v>8</v>
      </c>
      <c r="E535" s="269" t="s">
        <v>11</v>
      </c>
      <c r="F535" s="269" t="s">
        <v>8</v>
      </c>
      <c r="G535" s="46" t="s">
        <v>11</v>
      </c>
      <c r="H535" s="43"/>
      <c r="I535" s="43"/>
      <c r="J535" s="43"/>
      <c r="K535" s="43"/>
      <c r="L535" s="43"/>
      <c r="M535" s="43"/>
      <c r="N535" s="43"/>
      <c r="O535" s="43"/>
      <c r="P535" s="43"/>
    </row>
    <row r="536" spans="1:16" s="1" customFormat="1" ht="20.25" customHeight="1" x14ac:dyDescent="0.25">
      <c r="A536" s="47" t="s">
        <v>505</v>
      </c>
      <c r="B536" s="697"/>
      <c r="C536" s="697"/>
      <c r="D536" s="62">
        <v>68</v>
      </c>
      <c r="E536" s="62">
        <v>57</v>
      </c>
      <c r="F536" s="62">
        <v>90</v>
      </c>
      <c r="G536" s="48">
        <v>76</v>
      </c>
      <c r="H536" s="43"/>
      <c r="I536" s="43"/>
      <c r="J536" s="43"/>
      <c r="K536" s="43"/>
      <c r="L536" s="43"/>
      <c r="M536" s="43"/>
      <c r="N536" s="43"/>
      <c r="O536" s="43"/>
      <c r="P536" s="43"/>
    </row>
    <row r="537" spans="1:16" s="1" customFormat="1" ht="20.25" customHeight="1" x14ac:dyDescent="0.25">
      <c r="A537" s="127" t="s">
        <v>666</v>
      </c>
      <c r="B537" s="697"/>
      <c r="C537" s="697"/>
      <c r="D537" s="60">
        <v>9</v>
      </c>
      <c r="E537" s="62">
        <v>9</v>
      </c>
      <c r="F537" s="60">
        <v>12</v>
      </c>
      <c r="G537" s="48">
        <v>12</v>
      </c>
      <c r="H537" s="43"/>
      <c r="I537" s="43"/>
      <c r="J537" s="43"/>
      <c r="K537" s="43"/>
      <c r="L537" s="43"/>
      <c r="M537" s="43"/>
      <c r="N537" s="43"/>
      <c r="O537" s="43"/>
      <c r="P537" s="43"/>
    </row>
    <row r="538" spans="1:16" s="1" customFormat="1" ht="20.25" customHeight="1" x14ac:dyDescent="0.25">
      <c r="A538" s="127" t="s">
        <v>129</v>
      </c>
      <c r="B538" s="697"/>
      <c r="C538" s="697"/>
      <c r="D538" s="60">
        <v>2.2999999999999998</v>
      </c>
      <c r="E538" s="62">
        <v>2.2999999999999998</v>
      </c>
      <c r="F538" s="60">
        <v>3</v>
      </c>
      <c r="G538" s="48">
        <v>3</v>
      </c>
      <c r="H538" s="43"/>
      <c r="I538" s="43"/>
      <c r="J538" s="43"/>
      <c r="K538" s="43"/>
      <c r="L538" s="43"/>
      <c r="M538" s="43"/>
      <c r="N538" s="43"/>
      <c r="O538" s="43"/>
      <c r="P538" s="43"/>
    </row>
    <row r="539" spans="1:16" s="36" customFormat="1" ht="20.25" customHeight="1" x14ac:dyDescent="0.25">
      <c r="A539" s="130" t="s">
        <v>245</v>
      </c>
      <c r="B539" s="697"/>
      <c r="C539" s="697"/>
      <c r="D539" s="132">
        <v>0</v>
      </c>
      <c r="E539" s="63">
        <v>66</v>
      </c>
      <c r="F539" s="132">
        <v>0</v>
      </c>
      <c r="G539" s="64">
        <v>88</v>
      </c>
      <c r="H539" s="113"/>
      <c r="I539" s="113"/>
      <c r="J539" s="113"/>
      <c r="K539" s="113"/>
      <c r="L539" s="113"/>
      <c r="M539" s="113"/>
      <c r="N539" s="113"/>
      <c r="O539" s="113"/>
      <c r="P539" s="113"/>
    </row>
    <row r="540" spans="1:16" s="109" customFormat="1" ht="20.25" customHeight="1" x14ac:dyDescent="0.25">
      <c r="A540" s="47" t="s">
        <v>171</v>
      </c>
      <c r="B540" s="697"/>
      <c r="C540" s="697"/>
      <c r="D540" s="60">
        <v>5</v>
      </c>
      <c r="E540" s="62">
        <v>5</v>
      </c>
      <c r="F540" s="60">
        <v>6</v>
      </c>
      <c r="G540" s="48">
        <v>6</v>
      </c>
      <c r="H540" s="112"/>
      <c r="I540" s="112"/>
      <c r="J540" s="112"/>
      <c r="K540" s="112"/>
      <c r="L540" s="112"/>
      <c r="M540" s="112"/>
      <c r="N540" s="112"/>
      <c r="O540" s="112"/>
      <c r="P540" s="112"/>
    </row>
    <row r="541" spans="1:16" s="36" customFormat="1" ht="20.25" customHeight="1" x14ac:dyDescent="0.25">
      <c r="A541" s="58" t="s">
        <v>933</v>
      </c>
      <c r="B541" s="697"/>
      <c r="C541" s="697"/>
      <c r="D541" s="132">
        <v>0</v>
      </c>
      <c r="E541" s="63">
        <v>57</v>
      </c>
      <c r="F541" s="132">
        <v>0</v>
      </c>
      <c r="G541" s="64">
        <v>76</v>
      </c>
      <c r="H541" s="113"/>
      <c r="I541" s="113"/>
      <c r="J541" s="113"/>
      <c r="K541" s="113"/>
      <c r="L541" s="113"/>
      <c r="M541" s="113"/>
      <c r="N541" s="113"/>
      <c r="O541" s="113"/>
      <c r="P541" s="113"/>
    </row>
    <row r="542" spans="1:16" s="109" customFormat="1" ht="20.25" customHeight="1" x14ac:dyDescent="0.25">
      <c r="A542" s="47" t="s">
        <v>508</v>
      </c>
      <c r="B542" s="697"/>
      <c r="C542" s="697"/>
      <c r="D542" s="60">
        <v>3</v>
      </c>
      <c r="E542" s="62">
        <v>3</v>
      </c>
      <c r="F542" s="60">
        <v>4</v>
      </c>
      <c r="G542" s="48">
        <v>4</v>
      </c>
      <c r="H542" s="112"/>
      <c r="I542" s="112"/>
      <c r="J542" s="112"/>
      <c r="K542" s="112"/>
      <c r="L542" s="112"/>
      <c r="M542" s="112"/>
      <c r="N542" s="112"/>
      <c r="O542" s="112"/>
      <c r="P542" s="112"/>
    </row>
    <row r="543" spans="1:16" s="2" customFormat="1" ht="15.75" thickBot="1" x14ac:dyDescent="0.3">
      <c r="A543" s="50" t="s">
        <v>16</v>
      </c>
      <c r="B543" s="698"/>
      <c r="C543" s="698"/>
      <c r="D543" s="260">
        <v>0</v>
      </c>
      <c r="E543" s="106">
        <v>60</v>
      </c>
      <c r="F543" s="260"/>
      <c r="G543" s="53">
        <v>80</v>
      </c>
      <c r="H543" s="20"/>
      <c r="I543" s="20"/>
      <c r="J543" s="20"/>
      <c r="K543" s="20"/>
      <c r="L543" s="20"/>
      <c r="M543" s="20"/>
      <c r="N543" s="20"/>
      <c r="O543" s="20"/>
      <c r="P543" s="20"/>
    </row>
    <row r="544" spans="1:16" s="81" customFormat="1" ht="15.75" customHeight="1" thickBot="1" x14ac:dyDescent="0.3">
      <c r="A544" s="701"/>
      <c r="B544" s="702"/>
      <c r="C544" s="702"/>
      <c r="D544" s="702"/>
      <c r="E544" s="702"/>
      <c r="F544" s="702"/>
      <c r="G544" s="703"/>
      <c r="H544" s="107"/>
      <c r="I544" s="107"/>
      <c r="J544" s="107"/>
      <c r="K544" s="107"/>
      <c r="L544" s="107"/>
      <c r="M544" s="107"/>
      <c r="N544" s="107"/>
      <c r="O544" s="107"/>
      <c r="P544" s="107"/>
    </row>
    <row r="545" spans="1:16" s="2" customFormat="1" x14ac:dyDescent="0.25">
      <c r="A545" s="519" t="s">
        <v>20</v>
      </c>
      <c r="B545" s="520"/>
      <c r="C545" s="520"/>
      <c r="D545" s="520"/>
      <c r="E545" s="520"/>
      <c r="F545" s="520"/>
      <c r="G545" s="521"/>
      <c r="H545" s="20"/>
      <c r="I545" s="20"/>
      <c r="J545" s="20"/>
      <c r="K545" s="20"/>
      <c r="L545" s="20"/>
      <c r="M545" s="20"/>
      <c r="N545" s="20"/>
      <c r="O545" s="20"/>
      <c r="P545" s="20"/>
    </row>
    <row r="546" spans="1:16" s="2" customFormat="1" x14ac:dyDescent="0.25">
      <c r="A546" s="87" t="s">
        <v>27</v>
      </c>
      <c r="B546" s="517"/>
      <c r="C546" s="517"/>
      <c r="D546" s="517" t="s">
        <v>316</v>
      </c>
      <c r="E546" s="517"/>
      <c r="F546" s="517" t="s">
        <v>248</v>
      </c>
      <c r="G546" s="518"/>
      <c r="H546" s="20"/>
      <c r="I546" s="20"/>
      <c r="J546" s="20"/>
      <c r="K546" s="20"/>
      <c r="L546" s="20"/>
      <c r="M546" s="20"/>
      <c r="N546" s="20"/>
      <c r="O546" s="20"/>
      <c r="P546" s="20"/>
    </row>
    <row r="547" spans="1:16" s="2" customFormat="1" x14ac:dyDescent="0.25">
      <c r="A547" s="500" t="s">
        <v>25</v>
      </c>
      <c r="B547" s="501"/>
      <c r="C547" s="501"/>
      <c r="D547" s="501"/>
      <c r="E547" s="501"/>
      <c r="F547" s="501"/>
      <c r="G547" s="502"/>
      <c r="H547" s="20"/>
      <c r="I547" s="20"/>
      <c r="J547" s="20"/>
      <c r="K547" s="20"/>
      <c r="L547" s="20"/>
      <c r="M547" s="20"/>
      <c r="N547" s="20"/>
      <c r="O547" s="20"/>
      <c r="P547" s="20"/>
    </row>
    <row r="548" spans="1:16" s="20" customFormat="1" x14ac:dyDescent="0.25">
      <c r="A548" s="18" t="s">
        <v>21</v>
      </c>
      <c r="B548" s="575"/>
      <c r="C548" s="576"/>
      <c r="D548" s="704">
        <f>[5]TDSheet!$E$404</f>
        <v>11.2</v>
      </c>
      <c r="E548" s="704"/>
      <c r="F548" s="581">
        <f>[6]TDSheet!$E$412</f>
        <v>14.9</v>
      </c>
      <c r="G548" s="584"/>
    </row>
    <row r="549" spans="1:16" s="20" customFormat="1" x14ac:dyDescent="0.25">
      <c r="A549" s="18" t="s">
        <v>22</v>
      </c>
      <c r="B549" s="577"/>
      <c r="C549" s="578"/>
      <c r="D549" s="704">
        <f>[5]TDSheet!$F$404</f>
        <v>9.9</v>
      </c>
      <c r="E549" s="704"/>
      <c r="F549" s="581">
        <f>[6]TDSheet!$F$412</f>
        <v>13.2</v>
      </c>
      <c r="G549" s="584"/>
    </row>
    <row r="550" spans="1:16" s="20" customFormat="1" x14ac:dyDescent="0.25">
      <c r="A550" s="18" t="s">
        <v>23</v>
      </c>
      <c r="B550" s="577"/>
      <c r="C550" s="578"/>
      <c r="D550" s="704">
        <f>[5]TDSheet!$G$404</f>
        <v>4.2</v>
      </c>
      <c r="E550" s="704"/>
      <c r="F550" s="581">
        <f>[6]TDSheet!$G$412</f>
        <v>5.6</v>
      </c>
      <c r="G550" s="584"/>
    </row>
    <row r="551" spans="1:16" s="20" customFormat="1" x14ac:dyDescent="0.25">
      <c r="A551" s="18" t="s">
        <v>24</v>
      </c>
      <c r="B551" s="577"/>
      <c r="C551" s="578"/>
      <c r="D551" s="704">
        <f>[5]TDSheet!$H$404</f>
        <v>157.69999999999999</v>
      </c>
      <c r="E551" s="704"/>
      <c r="F551" s="581">
        <f>[6]TDSheet!$H$412</f>
        <v>210.27</v>
      </c>
      <c r="G551" s="584"/>
    </row>
    <row r="552" spans="1:16" s="20" customFormat="1" ht="15.75" thickBot="1" x14ac:dyDescent="0.3">
      <c r="A552" s="21" t="s">
        <v>26</v>
      </c>
      <c r="B552" s="579"/>
      <c r="C552" s="580"/>
      <c r="D552" s="705">
        <f>[5]TDSheet!$I$404</f>
        <v>1.1000000000000001</v>
      </c>
      <c r="E552" s="705"/>
      <c r="F552" s="595">
        <f>[6]TDSheet!$I$412</f>
        <v>1.5</v>
      </c>
      <c r="G552" s="596"/>
    </row>
    <row r="553" spans="1:16" s="2" customFormat="1" ht="15.75" thickBot="1" x14ac:dyDescent="0.3">
      <c r="A553" s="16"/>
      <c r="B553" s="88"/>
      <c r="C553" s="88"/>
      <c r="D553" s="89"/>
      <c r="E553" s="89"/>
      <c r="F553" s="88"/>
      <c r="G553" s="90"/>
      <c r="H553" s="20"/>
      <c r="I553" s="20"/>
      <c r="J553" s="20"/>
      <c r="K553" s="20"/>
      <c r="L553" s="20"/>
      <c r="M553" s="20"/>
      <c r="N553" s="20"/>
      <c r="O553" s="20"/>
      <c r="P553" s="20"/>
    </row>
    <row r="554" spans="1:16" s="2" customFormat="1" ht="32.25" customHeight="1" x14ac:dyDescent="0.25">
      <c r="A554" s="718" t="s">
        <v>28</v>
      </c>
      <c r="B554" s="485" t="s">
        <v>932</v>
      </c>
      <c r="C554" s="485"/>
      <c r="D554" s="485"/>
      <c r="E554" s="485"/>
      <c r="F554" s="485"/>
      <c r="G554" s="486"/>
      <c r="H554" s="138"/>
      <c r="I554" s="20"/>
      <c r="J554" s="20"/>
      <c r="K554" s="20"/>
      <c r="L554" s="20"/>
      <c r="M554" s="20"/>
      <c r="N554" s="20"/>
      <c r="O554" s="20"/>
      <c r="P554" s="20"/>
    </row>
    <row r="555" spans="1:16" s="2" customFormat="1" ht="49.5" customHeight="1" thickBot="1" x14ac:dyDescent="0.3">
      <c r="A555" s="719"/>
      <c r="B555" s="489"/>
      <c r="C555" s="489"/>
      <c r="D555" s="489"/>
      <c r="E555" s="489"/>
      <c r="F555" s="489"/>
      <c r="G555" s="490"/>
      <c r="H555" s="20"/>
      <c r="I555" s="20"/>
      <c r="J555" s="20"/>
      <c r="K555" s="20"/>
      <c r="L555" s="20"/>
      <c r="M555" s="20"/>
      <c r="N555" s="20"/>
      <c r="O555" s="20"/>
      <c r="P555" s="20"/>
    </row>
    <row r="556" spans="1:16" ht="15.75" thickBot="1" x14ac:dyDescent="0.3"/>
    <row r="557" spans="1:16" s="40" customFormat="1" ht="25.5" customHeight="1" x14ac:dyDescent="0.25">
      <c r="A557" s="79" t="s">
        <v>0</v>
      </c>
      <c r="B557" s="610" t="s">
        <v>980</v>
      </c>
      <c r="C557" s="610"/>
      <c r="D557" s="610"/>
      <c r="E557" s="610"/>
      <c r="F557" s="610"/>
      <c r="G557" s="611"/>
    </row>
    <row r="558" spans="1:16" s="43" customFormat="1" ht="24.75" customHeight="1" x14ac:dyDescent="0.25">
      <c r="A558" s="41" t="s">
        <v>2</v>
      </c>
      <c r="B558" s="677" t="s">
        <v>936</v>
      </c>
      <c r="C558" s="677"/>
      <c r="D558" s="677"/>
      <c r="E558" s="677"/>
      <c r="F558" s="677"/>
      <c r="G558" s="678"/>
    </row>
    <row r="559" spans="1:16" s="43" customFormat="1" ht="18.75" customHeight="1" x14ac:dyDescent="0.25">
      <c r="A559" s="41" t="s">
        <v>4</v>
      </c>
      <c r="B559" s="507">
        <v>292</v>
      </c>
      <c r="C559" s="507"/>
      <c r="D559" s="507"/>
      <c r="E559" s="507"/>
      <c r="F559" s="507"/>
      <c r="G559" s="508"/>
    </row>
    <row r="560" spans="1:16" s="43" customFormat="1" ht="45" customHeight="1" x14ac:dyDescent="0.25">
      <c r="A560" s="45" t="s">
        <v>5</v>
      </c>
      <c r="B560" s="706" t="s">
        <v>6</v>
      </c>
      <c r="C560" s="706"/>
      <c r="D560" s="706"/>
      <c r="E560" s="706"/>
      <c r="F560" s="706"/>
      <c r="G560" s="707"/>
    </row>
    <row r="561" spans="1:16" x14ac:dyDescent="0.25">
      <c r="A561" s="696" t="s">
        <v>7</v>
      </c>
      <c r="B561" s="514" t="s">
        <v>9</v>
      </c>
      <c r="C561" s="514"/>
      <c r="D561" s="514"/>
      <c r="E561" s="514"/>
      <c r="F561" s="514"/>
      <c r="G561" s="515"/>
      <c r="M561" s="43"/>
    </row>
    <row r="562" spans="1:16" x14ac:dyDescent="0.25">
      <c r="A562" s="696"/>
      <c r="B562" s="514" t="s">
        <v>10</v>
      </c>
      <c r="C562" s="514"/>
      <c r="D562" s="514"/>
      <c r="E562" s="514"/>
      <c r="F562" s="514"/>
      <c r="G562" s="515"/>
      <c r="M562" s="43"/>
    </row>
    <row r="563" spans="1:16" s="1" customFormat="1" ht="20.25" customHeight="1" x14ac:dyDescent="0.25">
      <c r="A563" s="696"/>
      <c r="B563" s="697"/>
      <c r="C563" s="697"/>
      <c r="D563" s="269" t="s">
        <v>8</v>
      </c>
      <c r="E563" s="269" t="s">
        <v>11</v>
      </c>
      <c r="F563" s="269" t="s">
        <v>8</v>
      </c>
      <c r="G563" s="46" t="s">
        <v>11</v>
      </c>
      <c r="H563" s="43"/>
      <c r="I563" s="43"/>
      <c r="J563" s="43"/>
      <c r="K563" s="43"/>
      <c r="L563" s="43"/>
      <c r="M563" s="43"/>
      <c r="N563" s="43"/>
      <c r="O563" s="43"/>
      <c r="P563" s="43"/>
    </row>
    <row r="564" spans="1:16" s="1" customFormat="1" ht="20.25" customHeight="1" x14ac:dyDescent="0.25">
      <c r="A564" s="47" t="s">
        <v>505</v>
      </c>
      <c r="B564" s="697"/>
      <c r="C564" s="697"/>
      <c r="D564" s="62">
        <v>50</v>
      </c>
      <c r="E564" s="62">
        <v>42</v>
      </c>
      <c r="F564" s="62">
        <v>62</v>
      </c>
      <c r="G564" s="48">
        <v>52</v>
      </c>
      <c r="H564" s="43"/>
      <c r="I564" s="43"/>
      <c r="J564" s="43"/>
      <c r="K564" s="43"/>
      <c r="L564" s="43"/>
      <c r="M564" s="43"/>
      <c r="N564" s="43"/>
      <c r="O564" s="43"/>
      <c r="P564" s="43"/>
    </row>
    <row r="565" spans="1:16" s="1" customFormat="1" ht="20.25" customHeight="1" x14ac:dyDescent="0.25">
      <c r="A565" s="127" t="s">
        <v>129</v>
      </c>
      <c r="B565" s="697"/>
      <c r="C565" s="697"/>
      <c r="D565" s="60">
        <v>3</v>
      </c>
      <c r="E565" s="62">
        <v>3</v>
      </c>
      <c r="F565" s="60">
        <v>4</v>
      </c>
      <c r="G565" s="48">
        <v>4</v>
      </c>
      <c r="H565" s="43"/>
      <c r="I565" s="43"/>
      <c r="J565" s="43"/>
      <c r="K565" s="43"/>
      <c r="L565" s="43"/>
      <c r="M565" s="43"/>
      <c r="N565" s="43"/>
      <c r="O565" s="43"/>
      <c r="P565" s="43"/>
    </row>
    <row r="566" spans="1:16" s="36" customFormat="1" ht="20.25" customHeight="1" x14ac:dyDescent="0.25">
      <c r="A566" s="130" t="s">
        <v>937</v>
      </c>
      <c r="B566" s="697"/>
      <c r="C566" s="697"/>
      <c r="D566" s="132">
        <v>0</v>
      </c>
      <c r="E566" s="63">
        <v>33</v>
      </c>
      <c r="F566" s="132">
        <v>0</v>
      </c>
      <c r="G566" s="64">
        <v>41</v>
      </c>
      <c r="H566" s="113"/>
      <c r="I566" s="113"/>
      <c r="J566" s="113"/>
      <c r="K566" s="113"/>
      <c r="L566" s="113"/>
      <c r="M566" s="113"/>
      <c r="N566" s="113"/>
      <c r="O566" s="113"/>
      <c r="P566" s="113"/>
    </row>
    <row r="567" spans="1:16" s="109" customFormat="1" ht="20.25" customHeight="1" x14ac:dyDescent="0.25">
      <c r="A567" s="47" t="s">
        <v>179</v>
      </c>
      <c r="B567" s="697"/>
      <c r="C567" s="697"/>
      <c r="D567" s="60">
        <v>32</v>
      </c>
      <c r="E567" s="62" t="s">
        <v>939</v>
      </c>
      <c r="F567" s="60">
        <v>40</v>
      </c>
      <c r="G567" s="48" t="s">
        <v>940</v>
      </c>
      <c r="H567" s="112"/>
      <c r="I567" s="112"/>
      <c r="J567" s="112"/>
      <c r="K567" s="112"/>
      <c r="L567" s="112"/>
      <c r="M567" s="112"/>
      <c r="N567" s="112"/>
      <c r="O567" s="112"/>
      <c r="P567" s="112"/>
    </row>
    <row r="568" spans="1:16" s="109" customFormat="1" ht="20.25" customHeight="1" x14ac:dyDescent="0.25">
      <c r="A568" s="47" t="s">
        <v>143</v>
      </c>
      <c r="B568" s="697"/>
      <c r="C568" s="697"/>
      <c r="D568" s="60">
        <v>13</v>
      </c>
      <c r="E568" s="62">
        <v>11</v>
      </c>
      <c r="F568" s="60">
        <v>16.2</v>
      </c>
      <c r="G568" s="48">
        <v>13.7</v>
      </c>
      <c r="H568" s="112"/>
      <c r="I568" s="112"/>
      <c r="J568" s="112"/>
      <c r="K568" s="112"/>
      <c r="L568" s="112"/>
      <c r="M568" s="112"/>
      <c r="N568" s="112"/>
      <c r="O568" s="112"/>
      <c r="P568" s="112"/>
    </row>
    <row r="569" spans="1:16" s="109" customFormat="1" ht="20.25" customHeight="1" x14ac:dyDescent="0.25">
      <c r="A569" s="47" t="s">
        <v>129</v>
      </c>
      <c r="B569" s="697"/>
      <c r="C569" s="697"/>
      <c r="D569" s="60">
        <v>1.8</v>
      </c>
      <c r="E569" s="62">
        <v>1.8</v>
      </c>
      <c r="F569" s="60">
        <v>2</v>
      </c>
      <c r="G569" s="48">
        <v>2</v>
      </c>
      <c r="H569" s="112"/>
      <c r="I569" s="112"/>
      <c r="J569" s="112"/>
      <c r="K569" s="112"/>
      <c r="L569" s="112"/>
      <c r="M569" s="112"/>
      <c r="N569" s="112"/>
      <c r="O569" s="112"/>
      <c r="P569" s="112"/>
    </row>
    <row r="570" spans="1:16" s="36" customFormat="1" ht="20.25" customHeight="1" x14ac:dyDescent="0.25">
      <c r="A570" s="58" t="s">
        <v>611</v>
      </c>
      <c r="B570" s="697"/>
      <c r="C570" s="697"/>
      <c r="D570" s="132">
        <v>0</v>
      </c>
      <c r="E570" s="63">
        <v>7.7</v>
      </c>
      <c r="F570" s="132">
        <v>0</v>
      </c>
      <c r="G570" s="64">
        <v>9.6</v>
      </c>
      <c r="H570" s="113"/>
      <c r="I570" s="113"/>
      <c r="J570" s="113"/>
      <c r="K570" s="113"/>
      <c r="L570" s="113"/>
      <c r="M570" s="113"/>
      <c r="N570" s="113"/>
      <c r="O570" s="113"/>
      <c r="P570" s="113"/>
    </row>
    <row r="571" spans="1:16" s="109" customFormat="1" ht="20.25" customHeight="1" x14ac:dyDescent="0.25">
      <c r="A571" s="47" t="s">
        <v>235</v>
      </c>
      <c r="B571" s="697"/>
      <c r="C571" s="697"/>
      <c r="D571" s="60" t="s">
        <v>459</v>
      </c>
      <c r="E571" s="62">
        <v>3.9</v>
      </c>
      <c r="F571" s="60" t="s">
        <v>921</v>
      </c>
      <c r="G571" s="48">
        <v>4.9000000000000004</v>
      </c>
      <c r="H571" s="112"/>
      <c r="I571" s="112"/>
      <c r="J571" s="112"/>
      <c r="K571" s="112"/>
      <c r="L571" s="112"/>
      <c r="M571" s="112"/>
      <c r="N571" s="112"/>
      <c r="O571" s="112"/>
      <c r="P571" s="112"/>
    </row>
    <row r="572" spans="1:16" s="109" customFormat="1" ht="20.25" customHeight="1" x14ac:dyDescent="0.25">
      <c r="A572" s="47" t="s">
        <v>236</v>
      </c>
      <c r="B572" s="697"/>
      <c r="C572" s="697"/>
      <c r="D572" s="60">
        <v>3</v>
      </c>
      <c r="E572" s="62">
        <v>3</v>
      </c>
      <c r="F572" s="60">
        <v>3.7</v>
      </c>
      <c r="G572" s="48">
        <v>3.7</v>
      </c>
      <c r="H572" s="112"/>
      <c r="I572" s="112"/>
      <c r="J572" s="112"/>
      <c r="K572" s="112"/>
      <c r="L572" s="112"/>
      <c r="M572" s="112"/>
      <c r="N572" s="112"/>
      <c r="O572" s="112"/>
      <c r="P572" s="112"/>
    </row>
    <row r="573" spans="1:16" s="36" customFormat="1" ht="20.25" customHeight="1" x14ac:dyDescent="0.25">
      <c r="A573" s="58" t="s">
        <v>245</v>
      </c>
      <c r="B573" s="697"/>
      <c r="C573" s="697"/>
      <c r="D573" s="132">
        <v>0</v>
      </c>
      <c r="E573" s="63">
        <v>135</v>
      </c>
      <c r="F573" s="132">
        <v>0</v>
      </c>
      <c r="G573" s="64">
        <v>168</v>
      </c>
      <c r="H573" s="113"/>
      <c r="I573" s="113"/>
      <c r="J573" s="113"/>
      <c r="K573" s="113"/>
      <c r="L573" s="113"/>
      <c r="M573" s="113"/>
      <c r="N573" s="113"/>
      <c r="O573" s="113"/>
      <c r="P573" s="113"/>
    </row>
    <row r="574" spans="1:16" s="36" customFormat="1" ht="20.25" customHeight="1" x14ac:dyDescent="0.25">
      <c r="A574" s="58" t="s">
        <v>608</v>
      </c>
      <c r="B574" s="697"/>
      <c r="C574" s="697"/>
      <c r="D574" s="132">
        <v>0</v>
      </c>
      <c r="E574" s="63">
        <v>117</v>
      </c>
      <c r="F574" s="132">
        <v>0</v>
      </c>
      <c r="G574" s="64">
        <v>146</v>
      </c>
      <c r="H574" s="113"/>
      <c r="I574" s="113"/>
      <c r="J574" s="113"/>
      <c r="K574" s="113"/>
      <c r="L574" s="113"/>
      <c r="M574" s="113"/>
      <c r="N574" s="113"/>
      <c r="O574" s="113"/>
      <c r="P574" s="113"/>
    </row>
    <row r="575" spans="1:16" s="109" customFormat="1" ht="20.25" customHeight="1" x14ac:dyDescent="0.25">
      <c r="A575" s="47" t="s">
        <v>508</v>
      </c>
      <c r="B575" s="697"/>
      <c r="C575" s="697"/>
      <c r="D575" s="60">
        <v>3</v>
      </c>
      <c r="E575" s="62">
        <v>3</v>
      </c>
      <c r="F575" s="60">
        <v>4</v>
      </c>
      <c r="G575" s="48">
        <v>4</v>
      </c>
      <c r="H575" s="112"/>
      <c r="I575" s="112"/>
      <c r="J575" s="112"/>
      <c r="K575" s="112"/>
      <c r="L575" s="112"/>
      <c r="M575" s="112"/>
      <c r="N575" s="112"/>
      <c r="O575" s="112"/>
      <c r="P575" s="112"/>
    </row>
    <row r="576" spans="1:16" s="2" customFormat="1" ht="15.75" thickBot="1" x14ac:dyDescent="0.3">
      <c r="A576" s="50" t="s">
        <v>16</v>
      </c>
      <c r="B576" s="698"/>
      <c r="C576" s="698"/>
      <c r="D576" s="260">
        <v>0</v>
      </c>
      <c r="E576" s="106">
        <v>120</v>
      </c>
      <c r="F576" s="260">
        <v>0</v>
      </c>
      <c r="G576" s="53">
        <v>150</v>
      </c>
      <c r="H576" s="20"/>
      <c r="I576" s="20"/>
      <c r="J576" s="20"/>
      <c r="K576" s="20"/>
      <c r="L576" s="20"/>
      <c r="M576" s="20"/>
      <c r="N576" s="20"/>
      <c r="O576" s="20"/>
      <c r="P576" s="20"/>
    </row>
    <row r="577" spans="1:16" s="81" customFormat="1" ht="15.75" customHeight="1" thickBot="1" x14ac:dyDescent="0.3">
      <c r="A577" s="701" t="s">
        <v>938</v>
      </c>
      <c r="B577" s="702"/>
      <c r="C577" s="702"/>
      <c r="D577" s="702"/>
      <c r="E577" s="702"/>
      <c r="F577" s="702"/>
      <c r="G577" s="703"/>
      <c r="H577" s="107"/>
      <c r="I577" s="107"/>
      <c r="J577" s="107"/>
      <c r="K577" s="107"/>
      <c r="L577" s="107"/>
      <c r="M577" s="107"/>
      <c r="N577" s="107"/>
      <c r="O577" s="107"/>
      <c r="P577" s="107"/>
    </row>
    <row r="578" spans="1:16" s="2" customFormat="1" x14ac:dyDescent="0.25">
      <c r="A578" s="519" t="s">
        <v>20</v>
      </c>
      <c r="B578" s="520"/>
      <c r="C578" s="520"/>
      <c r="D578" s="520"/>
      <c r="E578" s="520"/>
      <c r="F578" s="520"/>
      <c r="G578" s="521"/>
      <c r="H578" s="20"/>
      <c r="I578" s="20"/>
      <c r="J578" s="20"/>
      <c r="K578" s="20"/>
      <c r="L578" s="20"/>
      <c r="M578" s="20"/>
      <c r="N578" s="20"/>
      <c r="O578" s="20"/>
      <c r="P578" s="20"/>
    </row>
    <row r="579" spans="1:16" s="2" customFormat="1" x14ac:dyDescent="0.25">
      <c r="A579" s="87" t="s">
        <v>27</v>
      </c>
      <c r="B579" s="517"/>
      <c r="C579" s="517"/>
      <c r="D579" s="517" t="s">
        <v>122</v>
      </c>
      <c r="E579" s="517"/>
      <c r="F579" s="517" t="s">
        <v>100</v>
      </c>
      <c r="G579" s="518"/>
      <c r="H579" s="20"/>
      <c r="I579" s="20"/>
      <c r="J579" s="20"/>
      <c r="K579" s="20"/>
      <c r="L579" s="20"/>
      <c r="M579" s="20"/>
      <c r="N579" s="20"/>
      <c r="O579" s="20"/>
      <c r="P579" s="20"/>
    </row>
    <row r="580" spans="1:16" s="2" customFormat="1" x14ac:dyDescent="0.25">
      <c r="A580" s="500" t="s">
        <v>25</v>
      </c>
      <c r="B580" s="501"/>
      <c r="C580" s="501"/>
      <c r="D580" s="501"/>
      <c r="E580" s="501"/>
      <c r="F580" s="501"/>
      <c r="G580" s="502"/>
      <c r="H580" s="20"/>
      <c r="I580" s="20"/>
      <c r="J580" s="20"/>
      <c r="K580" s="20"/>
      <c r="L580" s="20"/>
      <c r="M580" s="20"/>
      <c r="N580" s="20"/>
      <c r="O580" s="20"/>
      <c r="P580" s="20"/>
    </row>
    <row r="581" spans="1:16" s="20" customFormat="1" x14ac:dyDescent="0.25">
      <c r="A581" s="18" t="s">
        <v>21</v>
      </c>
      <c r="B581" s="575"/>
      <c r="C581" s="576"/>
      <c r="D581" s="704">
        <f>[5]TDSheet!$E$479</f>
        <v>12.2</v>
      </c>
      <c r="E581" s="704"/>
      <c r="F581" s="581">
        <f>[6]TDSheet!$E$489</f>
        <v>13.6</v>
      </c>
      <c r="G581" s="584"/>
    </row>
    <row r="582" spans="1:16" s="20" customFormat="1" x14ac:dyDescent="0.25">
      <c r="A582" s="18" t="s">
        <v>22</v>
      </c>
      <c r="B582" s="577"/>
      <c r="C582" s="578"/>
      <c r="D582" s="704">
        <f>[5]TDSheet!$F$479</f>
        <v>6.65</v>
      </c>
      <c r="E582" s="704"/>
      <c r="F582" s="581">
        <f>[6]TDSheet!$F$489</f>
        <v>8.11</v>
      </c>
      <c r="G582" s="584"/>
    </row>
    <row r="583" spans="1:16" s="20" customFormat="1" x14ac:dyDescent="0.25">
      <c r="A583" s="18" t="s">
        <v>23</v>
      </c>
      <c r="B583" s="577"/>
      <c r="C583" s="578"/>
      <c r="D583" s="704">
        <f>[5]TDSheet!$G$479</f>
        <v>25.2</v>
      </c>
      <c r="E583" s="704"/>
      <c r="F583" s="581">
        <f>[6]TDSheet!$G$489</f>
        <v>45.98</v>
      </c>
      <c r="G583" s="584"/>
    </row>
    <row r="584" spans="1:16" s="20" customFormat="1" x14ac:dyDescent="0.25">
      <c r="A584" s="18" t="s">
        <v>24</v>
      </c>
      <c r="B584" s="577"/>
      <c r="C584" s="578"/>
      <c r="D584" s="704">
        <f>[5]TDSheet!$H$479</f>
        <v>239.01</v>
      </c>
      <c r="E584" s="704"/>
      <c r="F584" s="581">
        <f>[6]TDSheet!$H$489</f>
        <v>298.66000000000003</v>
      </c>
      <c r="G584" s="584"/>
    </row>
    <row r="585" spans="1:16" s="20" customFormat="1" ht="15.75" thickBot="1" x14ac:dyDescent="0.3">
      <c r="A585" s="21" t="s">
        <v>26</v>
      </c>
      <c r="B585" s="579"/>
      <c r="C585" s="580"/>
      <c r="D585" s="705">
        <f>[5]TDSheet!$I$479</f>
        <v>0.4</v>
      </c>
      <c r="E585" s="705"/>
      <c r="F585" s="481">
        <f>[6]TDSheet!$I$489</f>
        <v>0.5</v>
      </c>
      <c r="G585" s="482"/>
    </row>
    <row r="586" spans="1:16" s="2" customFormat="1" ht="15.75" thickBot="1" x14ac:dyDescent="0.3">
      <c r="A586" s="16"/>
      <c r="B586" s="88"/>
      <c r="C586" s="88"/>
      <c r="D586" s="89"/>
      <c r="E586" s="89"/>
      <c r="F586" s="88"/>
      <c r="G586" s="90"/>
      <c r="H586" s="20"/>
      <c r="I586" s="20"/>
      <c r="J586" s="20"/>
      <c r="K586" s="20"/>
      <c r="L586" s="20"/>
      <c r="M586" s="20"/>
      <c r="N586" s="20"/>
      <c r="O586" s="20"/>
      <c r="P586" s="20"/>
    </row>
    <row r="587" spans="1:16" s="2" customFormat="1" ht="32.25" customHeight="1" x14ac:dyDescent="0.25">
      <c r="A587" s="718" t="s">
        <v>28</v>
      </c>
      <c r="B587" s="485" t="s">
        <v>941</v>
      </c>
      <c r="C587" s="485"/>
      <c r="D587" s="485"/>
      <c r="E587" s="485"/>
      <c r="F587" s="485"/>
      <c r="G587" s="486"/>
      <c r="H587" s="138"/>
      <c r="I587" s="20"/>
      <c r="J587" s="20"/>
      <c r="K587" s="20"/>
      <c r="L587" s="20"/>
      <c r="M587" s="20"/>
      <c r="N587" s="20"/>
      <c r="O587" s="20"/>
      <c r="P587" s="20"/>
    </row>
    <row r="588" spans="1:16" s="2" customFormat="1" ht="160.5" customHeight="1" thickBot="1" x14ac:dyDescent="0.3">
      <c r="A588" s="719"/>
      <c r="B588" s="489"/>
      <c r="C588" s="489"/>
      <c r="D588" s="489"/>
      <c r="E588" s="489"/>
      <c r="F588" s="489"/>
      <c r="G588" s="490"/>
      <c r="H588" s="20"/>
      <c r="I588" s="20"/>
      <c r="J588" s="20"/>
      <c r="K588" s="20"/>
      <c r="L588" s="20"/>
      <c r="M588" s="20"/>
      <c r="N588" s="20"/>
      <c r="O588" s="20"/>
      <c r="P588" s="20"/>
    </row>
  </sheetData>
  <sheetProtection algorithmName="SHA-512" hashValue="PDkbxuqkqofpC/m9E2sbwWuenlA3xc1mIWziN+C4jl7IQthURVzELb6ZXirKKUyVpBtwaUfjSEwpG7icmd6Y4Q==" saltValue="AQmU+RCkgYOlbu0pkoo6yQ==" spinCount="100000" sheet="1" objects="1" scenarios="1"/>
  <mergeCells count="493">
    <mergeCell ref="A587:A588"/>
    <mergeCell ref="B587:G588"/>
    <mergeCell ref="A578:G578"/>
    <mergeCell ref="B579:C579"/>
    <mergeCell ref="D579:E579"/>
    <mergeCell ref="F579:G579"/>
    <mergeCell ref="A580:G580"/>
    <mergeCell ref="B581:C585"/>
    <mergeCell ref="D581:E581"/>
    <mergeCell ref="F581:G581"/>
    <mergeCell ref="D582:E582"/>
    <mergeCell ref="F582:G582"/>
    <mergeCell ref="D583:E583"/>
    <mergeCell ref="F583:G583"/>
    <mergeCell ref="D584:E584"/>
    <mergeCell ref="F584:G584"/>
    <mergeCell ref="D585:E585"/>
    <mergeCell ref="F585:G585"/>
    <mergeCell ref="B557:G557"/>
    <mergeCell ref="B558:G558"/>
    <mergeCell ref="B559:G559"/>
    <mergeCell ref="B560:G560"/>
    <mergeCell ref="A561:A563"/>
    <mergeCell ref="B561:G561"/>
    <mergeCell ref="B562:G562"/>
    <mergeCell ref="B563:C576"/>
    <mergeCell ref="A577:G577"/>
    <mergeCell ref="A554:A555"/>
    <mergeCell ref="B554:G555"/>
    <mergeCell ref="A545:G545"/>
    <mergeCell ref="B546:C546"/>
    <mergeCell ref="D546:E546"/>
    <mergeCell ref="F546:G546"/>
    <mergeCell ref="A547:G547"/>
    <mergeCell ref="B548:C552"/>
    <mergeCell ref="D548:E548"/>
    <mergeCell ref="F548:G548"/>
    <mergeCell ref="D549:E549"/>
    <mergeCell ref="F549:G549"/>
    <mergeCell ref="D550:E550"/>
    <mergeCell ref="F550:G550"/>
    <mergeCell ref="D551:E551"/>
    <mergeCell ref="F551:G551"/>
    <mergeCell ref="D552:E552"/>
    <mergeCell ref="F552:G552"/>
    <mergeCell ref="B529:G529"/>
    <mergeCell ref="B530:G530"/>
    <mergeCell ref="B531:G531"/>
    <mergeCell ref="B532:G532"/>
    <mergeCell ref="A533:A535"/>
    <mergeCell ref="B533:G533"/>
    <mergeCell ref="B534:G534"/>
    <mergeCell ref="B535:C543"/>
    <mergeCell ref="A544:G544"/>
    <mergeCell ref="A525:A526"/>
    <mergeCell ref="B525:G526"/>
    <mergeCell ref="A516:G516"/>
    <mergeCell ref="B517:C517"/>
    <mergeCell ref="D517:E517"/>
    <mergeCell ref="F517:G517"/>
    <mergeCell ref="A518:G518"/>
    <mergeCell ref="B519:C523"/>
    <mergeCell ref="D519:E519"/>
    <mergeCell ref="F519:G519"/>
    <mergeCell ref="D520:E520"/>
    <mergeCell ref="F520:G520"/>
    <mergeCell ref="D521:E521"/>
    <mergeCell ref="F521:G521"/>
    <mergeCell ref="D522:E522"/>
    <mergeCell ref="F522:G522"/>
    <mergeCell ref="D523:E523"/>
    <mergeCell ref="F523:G523"/>
    <mergeCell ref="B498:G498"/>
    <mergeCell ref="B499:G499"/>
    <mergeCell ref="B500:G500"/>
    <mergeCell ref="B501:G501"/>
    <mergeCell ref="A502:A504"/>
    <mergeCell ref="B502:G502"/>
    <mergeCell ref="B503:G503"/>
    <mergeCell ref="B504:C514"/>
    <mergeCell ref="A515:G515"/>
    <mergeCell ref="A495:A496"/>
    <mergeCell ref="B495:G496"/>
    <mergeCell ref="A486:G486"/>
    <mergeCell ref="B487:C487"/>
    <mergeCell ref="D487:E487"/>
    <mergeCell ref="F487:G487"/>
    <mergeCell ref="A488:G488"/>
    <mergeCell ref="B489:C493"/>
    <mergeCell ref="D489:E489"/>
    <mergeCell ref="F489:G489"/>
    <mergeCell ref="D490:E490"/>
    <mergeCell ref="F490:G490"/>
    <mergeCell ref="D491:E491"/>
    <mergeCell ref="F491:G491"/>
    <mergeCell ref="D492:E492"/>
    <mergeCell ref="F492:G492"/>
    <mergeCell ref="D493:E493"/>
    <mergeCell ref="F493:G493"/>
    <mergeCell ref="B462:G462"/>
    <mergeCell ref="B463:G463"/>
    <mergeCell ref="B464:G464"/>
    <mergeCell ref="B465:G465"/>
    <mergeCell ref="A466:A468"/>
    <mergeCell ref="B466:G466"/>
    <mergeCell ref="B467:G467"/>
    <mergeCell ref="B468:C484"/>
    <mergeCell ref="A485:G485"/>
    <mergeCell ref="A459:A460"/>
    <mergeCell ref="B459:G460"/>
    <mergeCell ref="A449:G449"/>
    <mergeCell ref="A450:G450"/>
    <mergeCell ref="B451:C451"/>
    <mergeCell ref="D451:E451"/>
    <mergeCell ref="F451:G451"/>
    <mergeCell ref="A452:G452"/>
    <mergeCell ref="B453:C457"/>
    <mergeCell ref="D453:E453"/>
    <mergeCell ref="F453:G453"/>
    <mergeCell ref="D454:E454"/>
    <mergeCell ref="F454:G454"/>
    <mergeCell ref="D455:E455"/>
    <mergeCell ref="F455:G455"/>
    <mergeCell ref="D456:E456"/>
    <mergeCell ref="F456:G456"/>
    <mergeCell ref="D457:E457"/>
    <mergeCell ref="F457:G457"/>
    <mergeCell ref="A426:A427"/>
    <mergeCell ref="B426:G427"/>
    <mergeCell ref="B429:G429"/>
    <mergeCell ref="B430:G430"/>
    <mergeCell ref="B431:G431"/>
    <mergeCell ref="B432:G432"/>
    <mergeCell ref="A433:A435"/>
    <mergeCell ref="B433:G433"/>
    <mergeCell ref="B434:G434"/>
    <mergeCell ref="B435:C448"/>
    <mergeCell ref="A416:G416"/>
    <mergeCell ref="A417:G417"/>
    <mergeCell ref="B418:C418"/>
    <mergeCell ref="D418:E418"/>
    <mergeCell ref="F418:G418"/>
    <mergeCell ref="A419:G419"/>
    <mergeCell ref="B420:C424"/>
    <mergeCell ref="D420:E420"/>
    <mergeCell ref="F420:G420"/>
    <mergeCell ref="D421:E421"/>
    <mergeCell ref="F421:G421"/>
    <mergeCell ref="D422:E422"/>
    <mergeCell ref="F422:G422"/>
    <mergeCell ref="D423:E423"/>
    <mergeCell ref="F423:G423"/>
    <mergeCell ref="D424:E424"/>
    <mergeCell ref="F424:G424"/>
    <mergeCell ref="A396:A397"/>
    <mergeCell ref="B396:G397"/>
    <mergeCell ref="B399:G399"/>
    <mergeCell ref="B400:G400"/>
    <mergeCell ref="B401:G401"/>
    <mergeCell ref="B402:G402"/>
    <mergeCell ref="A403:A405"/>
    <mergeCell ref="B403:G403"/>
    <mergeCell ref="B404:G404"/>
    <mergeCell ref="B405:C415"/>
    <mergeCell ref="A386:G386"/>
    <mergeCell ref="A387:G387"/>
    <mergeCell ref="B388:C388"/>
    <mergeCell ref="D388:E388"/>
    <mergeCell ref="F388:G388"/>
    <mergeCell ref="A389:G389"/>
    <mergeCell ref="B390:C394"/>
    <mergeCell ref="D390:E390"/>
    <mergeCell ref="F390:G390"/>
    <mergeCell ref="D391:E391"/>
    <mergeCell ref="F391:G391"/>
    <mergeCell ref="D392:E392"/>
    <mergeCell ref="F392:G392"/>
    <mergeCell ref="D393:E393"/>
    <mergeCell ref="F393:G393"/>
    <mergeCell ref="D394:E394"/>
    <mergeCell ref="F394:G394"/>
    <mergeCell ref="B363:G363"/>
    <mergeCell ref="B364:G364"/>
    <mergeCell ref="B365:G365"/>
    <mergeCell ref="B366:G366"/>
    <mergeCell ref="A367:A369"/>
    <mergeCell ref="B367:G367"/>
    <mergeCell ref="B368:G368"/>
    <mergeCell ref="B369:C385"/>
    <mergeCell ref="A282:G283"/>
    <mergeCell ref="A294:A295"/>
    <mergeCell ref="B294:G295"/>
    <mergeCell ref="A285:G285"/>
    <mergeCell ref="B286:C286"/>
    <mergeCell ref="D286:E286"/>
    <mergeCell ref="F286:G286"/>
    <mergeCell ref="A287:G287"/>
    <mergeCell ref="B288:C292"/>
    <mergeCell ref="D288:E288"/>
    <mergeCell ref="F288:G288"/>
    <mergeCell ref="D289:E289"/>
    <mergeCell ref="F289:G289"/>
    <mergeCell ref="D290:E290"/>
    <mergeCell ref="F290:G290"/>
    <mergeCell ref="D291:E291"/>
    <mergeCell ref="F291:G291"/>
    <mergeCell ref="D292:E292"/>
    <mergeCell ref="F292:G292"/>
    <mergeCell ref="A246:A247"/>
    <mergeCell ref="B246:G247"/>
    <mergeCell ref="B249:G249"/>
    <mergeCell ref="B250:G250"/>
    <mergeCell ref="B251:G251"/>
    <mergeCell ref="B252:G252"/>
    <mergeCell ref="A253:A255"/>
    <mergeCell ref="B253:G253"/>
    <mergeCell ref="B254:G254"/>
    <mergeCell ref="B255:C281"/>
    <mergeCell ref="A237:G237"/>
    <mergeCell ref="B238:C238"/>
    <mergeCell ref="D238:E238"/>
    <mergeCell ref="F238:G238"/>
    <mergeCell ref="A239:G239"/>
    <mergeCell ref="B240:C244"/>
    <mergeCell ref="D240:E240"/>
    <mergeCell ref="F240:G240"/>
    <mergeCell ref="D241:E241"/>
    <mergeCell ref="F241:G241"/>
    <mergeCell ref="D242:E242"/>
    <mergeCell ref="F242:G242"/>
    <mergeCell ref="D243:E243"/>
    <mergeCell ref="F243:G243"/>
    <mergeCell ref="D244:E244"/>
    <mergeCell ref="F244:G244"/>
    <mergeCell ref="B220:G220"/>
    <mergeCell ref="B221:G221"/>
    <mergeCell ref="B222:G222"/>
    <mergeCell ref="B223:G223"/>
    <mergeCell ref="A224:A226"/>
    <mergeCell ref="B224:G224"/>
    <mergeCell ref="B225:G225"/>
    <mergeCell ref="B226:C235"/>
    <mergeCell ref="A236:G236"/>
    <mergeCell ref="A117:A118"/>
    <mergeCell ref="B117:G118"/>
    <mergeCell ref="A108:G108"/>
    <mergeCell ref="B109:C109"/>
    <mergeCell ref="D109:E109"/>
    <mergeCell ref="F109:G109"/>
    <mergeCell ref="A110:G110"/>
    <mergeCell ref="B111:C115"/>
    <mergeCell ref="D111:E111"/>
    <mergeCell ref="F111:G111"/>
    <mergeCell ref="A94:A96"/>
    <mergeCell ref="B94:G94"/>
    <mergeCell ref="B95:G95"/>
    <mergeCell ref="B96:C106"/>
    <mergeCell ref="A107:G107"/>
    <mergeCell ref="A87:A88"/>
    <mergeCell ref="B87:G88"/>
    <mergeCell ref="D115:E115"/>
    <mergeCell ref="F115:G115"/>
    <mergeCell ref="B90:G90"/>
    <mergeCell ref="B91:G91"/>
    <mergeCell ref="B92:G92"/>
    <mergeCell ref="B93:G93"/>
    <mergeCell ref="D112:E112"/>
    <mergeCell ref="F112:G112"/>
    <mergeCell ref="D113:E113"/>
    <mergeCell ref="F113:G113"/>
    <mergeCell ref="D114:E114"/>
    <mergeCell ref="F114:G114"/>
    <mergeCell ref="F85:G85"/>
    <mergeCell ref="H56:I56"/>
    <mergeCell ref="B61:G61"/>
    <mergeCell ref="B62:G62"/>
    <mergeCell ref="B63:G63"/>
    <mergeCell ref="B64:G64"/>
    <mergeCell ref="B58:I59"/>
    <mergeCell ref="B81:C85"/>
    <mergeCell ref="D81:E81"/>
    <mergeCell ref="F81:G81"/>
    <mergeCell ref="D82:E82"/>
    <mergeCell ref="F82:G82"/>
    <mergeCell ref="D83:E83"/>
    <mergeCell ref="F83:G83"/>
    <mergeCell ref="D84:E84"/>
    <mergeCell ref="F84:G84"/>
    <mergeCell ref="D85:E85"/>
    <mergeCell ref="A77:G77"/>
    <mergeCell ref="A78:G78"/>
    <mergeCell ref="B79:C79"/>
    <mergeCell ref="D79:E79"/>
    <mergeCell ref="F79:G79"/>
    <mergeCell ref="A80:G80"/>
    <mergeCell ref="F56:G56"/>
    <mergeCell ref="A65:A67"/>
    <mergeCell ref="B65:G65"/>
    <mergeCell ref="B66:G66"/>
    <mergeCell ref="B67:C76"/>
    <mergeCell ref="A58:A59"/>
    <mergeCell ref="B52:C56"/>
    <mergeCell ref="D52:E52"/>
    <mergeCell ref="F52:G52"/>
    <mergeCell ref="D53:E53"/>
    <mergeCell ref="F53:G53"/>
    <mergeCell ref="B31:I31"/>
    <mergeCell ref="B32:I32"/>
    <mergeCell ref="F50:G50"/>
    <mergeCell ref="B22:C26"/>
    <mergeCell ref="D22:E22"/>
    <mergeCell ref="F22:G22"/>
    <mergeCell ref="D23:E23"/>
    <mergeCell ref="F23:G23"/>
    <mergeCell ref="D24:E24"/>
    <mergeCell ref="F24:G24"/>
    <mergeCell ref="D25:E25"/>
    <mergeCell ref="F25:G25"/>
    <mergeCell ref="B35:I35"/>
    <mergeCell ref="B36:I36"/>
    <mergeCell ref="H50:I50"/>
    <mergeCell ref="A49:I49"/>
    <mergeCell ref="A48:I48"/>
    <mergeCell ref="B50:C50"/>
    <mergeCell ref="D50:E50"/>
    <mergeCell ref="A19:G19"/>
    <mergeCell ref="B20:C20"/>
    <mergeCell ref="D20:E20"/>
    <mergeCell ref="F20:G20"/>
    <mergeCell ref="A21:G21"/>
    <mergeCell ref="D26:E26"/>
    <mergeCell ref="F26:G26"/>
    <mergeCell ref="A28:A29"/>
    <mergeCell ref="B28:G29"/>
    <mergeCell ref="B1:G1"/>
    <mergeCell ref="B2:G2"/>
    <mergeCell ref="B3:G3"/>
    <mergeCell ref="B4:G4"/>
    <mergeCell ref="A5:A7"/>
    <mergeCell ref="B5:G5"/>
    <mergeCell ref="B6:G6"/>
    <mergeCell ref="B7:C17"/>
    <mergeCell ref="A18:G18"/>
    <mergeCell ref="A124:A126"/>
    <mergeCell ref="B124:G124"/>
    <mergeCell ref="B125:G125"/>
    <mergeCell ref="B126:C142"/>
    <mergeCell ref="A143:G143"/>
    <mergeCell ref="A144:G144"/>
    <mergeCell ref="B33:I33"/>
    <mergeCell ref="B34:I34"/>
    <mergeCell ref="B120:G120"/>
    <mergeCell ref="B121:G121"/>
    <mergeCell ref="B122:G122"/>
    <mergeCell ref="B123:G123"/>
    <mergeCell ref="H54:I54"/>
    <mergeCell ref="H55:I55"/>
    <mergeCell ref="A35:A37"/>
    <mergeCell ref="B37:C47"/>
    <mergeCell ref="H52:I52"/>
    <mergeCell ref="H53:I53"/>
    <mergeCell ref="A51:I51"/>
    <mergeCell ref="D54:E54"/>
    <mergeCell ref="F54:G54"/>
    <mergeCell ref="D55:E55"/>
    <mergeCell ref="F55:G55"/>
    <mergeCell ref="D56:E56"/>
    <mergeCell ref="F149:G149"/>
    <mergeCell ref="D150:E150"/>
    <mergeCell ref="F150:G150"/>
    <mergeCell ref="D151:E151"/>
    <mergeCell ref="F151:G151"/>
    <mergeCell ref="A153:A154"/>
    <mergeCell ref="B153:G154"/>
    <mergeCell ref="B145:C145"/>
    <mergeCell ref="D145:E145"/>
    <mergeCell ref="F145:G145"/>
    <mergeCell ref="A146:G146"/>
    <mergeCell ref="B147:C151"/>
    <mergeCell ref="D147:E147"/>
    <mergeCell ref="F147:G147"/>
    <mergeCell ref="D148:E148"/>
    <mergeCell ref="F148:G148"/>
    <mergeCell ref="D149:E149"/>
    <mergeCell ref="A170:G170"/>
    <mergeCell ref="A171:G171"/>
    <mergeCell ref="B172:C172"/>
    <mergeCell ref="D172:E172"/>
    <mergeCell ref="F172:G172"/>
    <mergeCell ref="A173:G173"/>
    <mergeCell ref="B156:G156"/>
    <mergeCell ref="B157:G157"/>
    <mergeCell ref="B158:G158"/>
    <mergeCell ref="B159:G159"/>
    <mergeCell ref="A160:A162"/>
    <mergeCell ref="B160:G160"/>
    <mergeCell ref="B161:G161"/>
    <mergeCell ref="B162:C169"/>
    <mergeCell ref="F178:G178"/>
    <mergeCell ref="A180:A181"/>
    <mergeCell ref="B180:G181"/>
    <mergeCell ref="B174:C178"/>
    <mergeCell ref="D174:E174"/>
    <mergeCell ref="F174:G174"/>
    <mergeCell ref="D175:E175"/>
    <mergeCell ref="F175:G175"/>
    <mergeCell ref="D176:E176"/>
    <mergeCell ref="F176:G176"/>
    <mergeCell ref="D177:E177"/>
    <mergeCell ref="F177:G177"/>
    <mergeCell ref="D178:E178"/>
    <mergeCell ref="B183:G183"/>
    <mergeCell ref="B184:G184"/>
    <mergeCell ref="B185:G185"/>
    <mergeCell ref="B186:G186"/>
    <mergeCell ref="A187:A189"/>
    <mergeCell ref="B187:G187"/>
    <mergeCell ref="B188:G188"/>
    <mergeCell ref="B189:C206"/>
    <mergeCell ref="A207:G207"/>
    <mergeCell ref="A217:A218"/>
    <mergeCell ref="B217:G218"/>
    <mergeCell ref="A208:G208"/>
    <mergeCell ref="B209:C209"/>
    <mergeCell ref="D209:E209"/>
    <mergeCell ref="F209:G209"/>
    <mergeCell ref="A210:G210"/>
    <mergeCell ref="B211:C215"/>
    <mergeCell ref="D211:E211"/>
    <mergeCell ref="F211:G211"/>
    <mergeCell ref="D212:E212"/>
    <mergeCell ref="F212:G212"/>
    <mergeCell ref="D213:E213"/>
    <mergeCell ref="F213:G213"/>
    <mergeCell ref="D214:E214"/>
    <mergeCell ref="F214:G214"/>
    <mergeCell ref="D215:E215"/>
    <mergeCell ref="F215:G215"/>
    <mergeCell ref="B297:G297"/>
    <mergeCell ref="B298:G298"/>
    <mergeCell ref="B299:G299"/>
    <mergeCell ref="B300:G300"/>
    <mergeCell ref="A301:A303"/>
    <mergeCell ref="B301:G301"/>
    <mergeCell ref="B302:G302"/>
    <mergeCell ref="B303:C313"/>
    <mergeCell ref="A314:G314"/>
    <mergeCell ref="A315:G315"/>
    <mergeCell ref="B316:C316"/>
    <mergeCell ref="D316:E316"/>
    <mergeCell ref="F316:G316"/>
    <mergeCell ref="A317:G317"/>
    <mergeCell ref="B318:C322"/>
    <mergeCell ref="D318:E318"/>
    <mergeCell ref="F318:G318"/>
    <mergeCell ref="D319:E319"/>
    <mergeCell ref="F319:G319"/>
    <mergeCell ref="D320:E320"/>
    <mergeCell ref="F320:G320"/>
    <mergeCell ref="D321:E321"/>
    <mergeCell ref="F321:G321"/>
    <mergeCell ref="D322:E322"/>
    <mergeCell ref="F322:G322"/>
    <mergeCell ref="A324:A325"/>
    <mergeCell ref="B324:G325"/>
    <mergeCell ref="B327:G327"/>
    <mergeCell ref="B328:G328"/>
    <mergeCell ref="B329:G329"/>
    <mergeCell ref="B330:G330"/>
    <mergeCell ref="A331:A333"/>
    <mergeCell ref="B331:G331"/>
    <mergeCell ref="B332:G332"/>
    <mergeCell ref="B333:C349"/>
    <mergeCell ref="A360:A361"/>
    <mergeCell ref="B360:G361"/>
    <mergeCell ref="D338:G338"/>
    <mergeCell ref="A350:G350"/>
    <mergeCell ref="A351:G351"/>
    <mergeCell ref="B352:C352"/>
    <mergeCell ref="D352:E352"/>
    <mergeCell ref="F352:G352"/>
    <mergeCell ref="A353:G353"/>
    <mergeCell ref="B354:C358"/>
    <mergeCell ref="D354:E354"/>
    <mergeCell ref="F354:G354"/>
    <mergeCell ref="D355:E355"/>
    <mergeCell ref="F355:G355"/>
    <mergeCell ref="D356:E356"/>
    <mergeCell ref="F356:G356"/>
    <mergeCell ref="D357:E357"/>
    <mergeCell ref="F357:G357"/>
    <mergeCell ref="D358:E358"/>
    <mergeCell ref="F358:G35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84"/>
  <sheetViews>
    <sheetView workbookViewId="0">
      <selection activeCell="I13" sqref="I13"/>
    </sheetView>
  </sheetViews>
  <sheetFormatPr defaultRowHeight="15" x14ac:dyDescent="0.25"/>
  <cols>
    <col min="1" max="1" width="34.5703125" style="395" customWidth="1"/>
    <col min="2" max="2" width="9.140625" style="395"/>
    <col min="3" max="3" width="9.85546875" style="395" customWidth="1"/>
    <col min="4" max="4" width="9.140625" style="395"/>
    <col min="5" max="5" width="9.42578125" style="395" bestFit="1" customWidth="1"/>
    <col min="6" max="6" width="9.140625" style="395"/>
    <col min="7" max="7" width="9.85546875" style="395" bestFit="1" customWidth="1"/>
    <col min="8" max="9" width="9.140625" style="395"/>
    <col min="10" max="15" width="9.140625" style="40"/>
  </cols>
  <sheetData>
    <row r="1" spans="1:15" s="40" customFormat="1" ht="25.5" customHeight="1" x14ac:dyDescent="0.25">
      <c r="A1" s="394" t="s">
        <v>0</v>
      </c>
      <c r="B1" s="610" t="s">
        <v>983</v>
      </c>
      <c r="C1" s="610"/>
      <c r="D1" s="610"/>
      <c r="E1" s="610"/>
      <c r="F1" s="610"/>
      <c r="G1" s="611"/>
      <c r="H1" s="395"/>
      <c r="I1" s="395"/>
    </row>
    <row r="2" spans="1:15" s="1" customFormat="1" ht="24.75" customHeight="1" x14ac:dyDescent="0.25">
      <c r="A2" s="396" t="s">
        <v>2</v>
      </c>
      <c r="B2" s="796" t="s">
        <v>708</v>
      </c>
      <c r="C2" s="796"/>
      <c r="D2" s="796"/>
      <c r="E2" s="796"/>
      <c r="F2" s="796"/>
      <c r="G2" s="797"/>
      <c r="H2" s="229"/>
      <c r="I2" s="229"/>
      <c r="J2" s="43"/>
      <c r="K2" s="43"/>
      <c r="L2" s="43"/>
      <c r="M2" s="43"/>
      <c r="N2" s="43"/>
      <c r="O2" s="43"/>
    </row>
    <row r="3" spans="1:15" s="43" customFormat="1" ht="18.75" customHeight="1" x14ac:dyDescent="0.25">
      <c r="A3" s="396" t="s">
        <v>4</v>
      </c>
      <c r="B3" s="798" t="s">
        <v>709</v>
      </c>
      <c r="C3" s="798"/>
      <c r="D3" s="798"/>
      <c r="E3" s="798"/>
      <c r="F3" s="798"/>
      <c r="G3" s="799"/>
      <c r="H3" s="229"/>
      <c r="I3" s="229"/>
    </row>
    <row r="4" spans="1:15" s="43" customFormat="1" ht="48.75" customHeight="1" x14ac:dyDescent="0.25">
      <c r="A4" s="397" t="s">
        <v>5</v>
      </c>
      <c r="B4" s="800" t="s">
        <v>336</v>
      </c>
      <c r="C4" s="800"/>
      <c r="D4" s="800"/>
      <c r="E4" s="800"/>
      <c r="F4" s="800"/>
      <c r="G4" s="801"/>
      <c r="H4" s="229"/>
      <c r="I4" s="229"/>
    </row>
    <row r="5" spans="1:15" x14ac:dyDescent="0.25">
      <c r="A5" s="802" t="s">
        <v>7</v>
      </c>
      <c r="B5" s="805" t="s">
        <v>9</v>
      </c>
      <c r="C5" s="805"/>
      <c r="D5" s="805"/>
      <c r="E5" s="805"/>
      <c r="F5" s="805"/>
      <c r="G5" s="806"/>
      <c r="M5" s="43"/>
    </row>
    <row r="6" spans="1:15" x14ac:dyDescent="0.25">
      <c r="A6" s="802"/>
      <c r="B6" s="805" t="s">
        <v>10</v>
      </c>
      <c r="C6" s="805"/>
      <c r="D6" s="805"/>
      <c r="E6" s="805"/>
      <c r="F6" s="805"/>
      <c r="G6" s="806"/>
      <c r="M6" s="43"/>
    </row>
    <row r="7" spans="1:15" s="1" customFormat="1" ht="20.25" customHeight="1" x14ac:dyDescent="0.25">
      <c r="A7" s="802"/>
      <c r="B7" s="803"/>
      <c r="C7" s="803"/>
      <c r="D7" s="398" t="s">
        <v>8</v>
      </c>
      <c r="E7" s="398" t="s">
        <v>11</v>
      </c>
      <c r="F7" s="398" t="s">
        <v>8</v>
      </c>
      <c r="G7" s="399" t="s">
        <v>11</v>
      </c>
      <c r="H7" s="229"/>
      <c r="I7" s="229"/>
      <c r="J7" s="43"/>
      <c r="K7" s="43"/>
      <c r="L7" s="43"/>
      <c r="M7" s="43"/>
      <c r="N7" s="43"/>
      <c r="O7" s="43"/>
    </row>
    <row r="8" spans="1:15" s="1" customFormat="1" ht="20.25" customHeight="1" x14ac:dyDescent="0.25">
      <c r="A8" s="400" t="s">
        <v>714</v>
      </c>
      <c r="B8" s="803"/>
      <c r="C8" s="803"/>
      <c r="D8" s="401">
        <v>33</v>
      </c>
      <c r="E8" s="401">
        <v>33</v>
      </c>
      <c r="F8" s="401">
        <v>46</v>
      </c>
      <c r="G8" s="402">
        <v>46</v>
      </c>
      <c r="H8" s="229"/>
      <c r="I8" s="229"/>
      <c r="J8" s="43"/>
      <c r="K8" s="43"/>
      <c r="L8" s="43"/>
      <c r="M8" s="43"/>
      <c r="N8" s="43"/>
      <c r="O8" s="43"/>
    </row>
    <row r="9" spans="1:15" s="1" customFormat="1" ht="20.25" customHeight="1" x14ac:dyDescent="0.25">
      <c r="A9" s="400" t="s">
        <v>715</v>
      </c>
      <c r="B9" s="803"/>
      <c r="C9" s="803"/>
      <c r="D9" s="403">
        <v>1</v>
      </c>
      <c r="E9" s="401">
        <v>1</v>
      </c>
      <c r="F9" s="358">
        <v>1.4</v>
      </c>
      <c r="G9" s="402">
        <v>1.4</v>
      </c>
      <c r="H9" s="229"/>
      <c r="I9" s="229"/>
      <c r="J9" s="43"/>
      <c r="K9" s="43"/>
      <c r="L9" s="43"/>
      <c r="M9" s="43"/>
      <c r="N9" s="43"/>
      <c r="O9" s="43"/>
    </row>
    <row r="10" spans="1:15" s="1" customFormat="1" ht="20.25" customHeight="1" x14ac:dyDescent="0.25">
      <c r="A10" s="400" t="s">
        <v>13</v>
      </c>
      <c r="B10" s="803"/>
      <c r="C10" s="803"/>
      <c r="D10" s="403">
        <v>5.8</v>
      </c>
      <c r="E10" s="401">
        <v>5.8</v>
      </c>
      <c r="F10" s="403">
        <v>8.1</v>
      </c>
      <c r="G10" s="402">
        <v>8.1</v>
      </c>
      <c r="H10" s="229"/>
      <c r="I10" s="229"/>
      <c r="J10" s="43"/>
      <c r="K10" s="43"/>
      <c r="L10" s="43"/>
      <c r="M10" s="43"/>
      <c r="N10" s="43"/>
      <c r="O10" s="43"/>
    </row>
    <row r="11" spans="1:15" s="1" customFormat="1" ht="20.25" customHeight="1" x14ac:dyDescent="0.25">
      <c r="A11" s="400" t="s">
        <v>129</v>
      </c>
      <c r="B11" s="803"/>
      <c r="C11" s="803"/>
      <c r="D11" s="403">
        <v>2.5</v>
      </c>
      <c r="E11" s="401">
        <v>2.5</v>
      </c>
      <c r="F11" s="403">
        <v>3</v>
      </c>
      <c r="G11" s="402">
        <v>3</v>
      </c>
      <c r="H11" s="229"/>
      <c r="I11" s="229"/>
      <c r="J11" s="43"/>
      <c r="K11" s="43"/>
      <c r="L11" s="43"/>
      <c r="M11" s="43"/>
      <c r="N11" s="43"/>
      <c r="O11" s="43"/>
    </row>
    <row r="12" spans="1:15" s="43" customFormat="1" ht="18" customHeight="1" x14ac:dyDescent="0.25">
      <c r="A12" s="404" t="s">
        <v>235</v>
      </c>
      <c r="B12" s="803"/>
      <c r="C12" s="803"/>
      <c r="D12" s="405" t="s">
        <v>513</v>
      </c>
      <c r="E12" s="405">
        <v>2</v>
      </c>
      <c r="F12" s="401" t="s">
        <v>720</v>
      </c>
      <c r="G12" s="402">
        <v>2.8</v>
      </c>
      <c r="H12" s="406"/>
      <c r="I12" s="229"/>
    </row>
    <row r="13" spans="1:15" s="1" customFormat="1" ht="20.25" customHeight="1" x14ac:dyDescent="0.25">
      <c r="A13" s="400" t="s">
        <v>716</v>
      </c>
      <c r="B13" s="803"/>
      <c r="C13" s="803"/>
      <c r="D13" s="403" t="s">
        <v>718</v>
      </c>
      <c r="E13" s="401">
        <v>1</v>
      </c>
      <c r="F13" s="403" t="s">
        <v>471</v>
      </c>
      <c r="G13" s="402">
        <v>1.4</v>
      </c>
      <c r="H13" s="229"/>
      <c r="I13" s="229"/>
      <c r="J13" s="43"/>
      <c r="K13" s="43"/>
      <c r="L13" s="43"/>
      <c r="M13" s="43"/>
      <c r="N13" s="43"/>
      <c r="O13" s="43"/>
    </row>
    <row r="14" spans="1:15" s="1" customFormat="1" ht="20.25" customHeight="1" x14ac:dyDescent="0.25">
      <c r="A14" s="400" t="s">
        <v>148</v>
      </c>
      <c r="B14" s="803"/>
      <c r="C14" s="803"/>
      <c r="D14" s="403">
        <v>0.5</v>
      </c>
      <c r="E14" s="401">
        <v>0.5</v>
      </c>
      <c r="F14" s="403">
        <v>0.7</v>
      </c>
      <c r="G14" s="402">
        <v>0.7</v>
      </c>
      <c r="H14" s="229"/>
      <c r="I14" s="229"/>
      <c r="J14" s="43"/>
      <c r="K14" s="43"/>
      <c r="L14" s="43"/>
      <c r="M14" s="43"/>
      <c r="N14" s="43"/>
      <c r="O14" s="43"/>
    </row>
    <row r="15" spans="1:15" s="1" customFormat="1" ht="20.25" customHeight="1" x14ac:dyDescent="0.25">
      <c r="A15" s="400" t="s">
        <v>719</v>
      </c>
      <c r="B15" s="803"/>
      <c r="C15" s="803"/>
      <c r="D15" s="403">
        <v>0.4</v>
      </c>
      <c r="E15" s="401">
        <v>0.4</v>
      </c>
      <c r="F15" s="403">
        <v>0.6</v>
      </c>
      <c r="G15" s="402">
        <v>0.6</v>
      </c>
      <c r="H15" s="229"/>
      <c r="I15" s="229"/>
      <c r="J15" s="43"/>
      <c r="K15" s="43"/>
      <c r="L15" s="43"/>
      <c r="M15" s="43"/>
      <c r="N15" s="43"/>
      <c r="O15" s="43"/>
    </row>
    <row r="16" spans="1:15" s="1" customFormat="1" ht="20.25" customHeight="1" x14ac:dyDescent="0.25">
      <c r="A16" s="400" t="s">
        <v>203</v>
      </c>
      <c r="B16" s="803"/>
      <c r="C16" s="803"/>
      <c r="D16" s="407">
        <v>0.03</v>
      </c>
      <c r="E16" s="408">
        <v>0.03</v>
      </c>
      <c r="F16" s="407">
        <v>0.04</v>
      </c>
      <c r="G16" s="409">
        <v>0.04</v>
      </c>
      <c r="H16" s="229"/>
      <c r="I16" s="229"/>
      <c r="J16" s="43"/>
      <c r="K16" s="43"/>
      <c r="L16" s="43"/>
      <c r="M16" s="43"/>
      <c r="N16" s="43"/>
      <c r="O16" s="43"/>
    </row>
    <row r="17" spans="1:15" s="36" customFormat="1" ht="20.25" customHeight="1" x14ac:dyDescent="0.25">
      <c r="A17" s="410" t="s">
        <v>717</v>
      </c>
      <c r="B17" s="807"/>
      <c r="C17" s="807"/>
      <c r="D17" s="411">
        <v>0</v>
      </c>
      <c r="E17" s="412">
        <v>48</v>
      </c>
      <c r="F17" s="411">
        <v>0</v>
      </c>
      <c r="G17" s="413">
        <v>67</v>
      </c>
      <c r="H17" s="414"/>
      <c r="I17" s="414"/>
      <c r="J17" s="113"/>
      <c r="K17" s="113"/>
      <c r="L17" s="113"/>
      <c r="M17" s="113"/>
      <c r="N17" s="113"/>
      <c r="O17" s="113"/>
    </row>
    <row r="18" spans="1:15" s="1" customFormat="1" ht="20.25" customHeight="1" x14ac:dyDescent="0.25">
      <c r="A18" s="415" t="s">
        <v>15</v>
      </c>
      <c r="B18" s="807"/>
      <c r="C18" s="807"/>
      <c r="D18" s="416">
        <v>0</v>
      </c>
      <c r="E18" s="417">
        <v>15</v>
      </c>
      <c r="F18" s="416">
        <v>0</v>
      </c>
      <c r="G18" s="418">
        <v>21</v>
      </c>
      <c r="H18" s="229"/>
      <c r="I18" s="229"/>
      <c r="J18" s="43"/>
      <c r="K18" s="43"/>
      <c r="L18" s="43"/>
      <c r="M18" s="43"/>
      <c r="N18" s="43"/>
      <c r="O18" s="43"/>
    </row>
    <row r="19" spans="1:15" s="1" customFormat="1" ht="20.25" customHeight="1" x14ac:dyDescent="0.25">
      <c r="A19" s="410" t="s">
        <v>245</v>
      </c>
      <c r="B19" s="807"/>
      <c r="C19" s="807"/>
      <c r="D19" s="416"/>
      <c r="E19" s="412">
        <v>58</v>
      </c>
      <c r="F19" s="416"/>
      <c r="G19" s="413">
        <v>81</v>
      </c>
      <c r="H19" s="229"/>
      <c r="I19" s="229"/>
      <c r="J19" s="43"/>
      <c r="K19" s="43"/>
      <c r="L19" s="43"/>
      <c r="M19" s="43"/>
      <c r="N19" s="43"/>
      <c r="O19" s="43"/>
    </row>
    <row r="20" spans="1:15" s="2" customFormat="1" ht="15.75" thickBot="1" x14ac:dyDescent="0.3">
      <c r="A20" s="419" t="s">
        <v>16</v>
      </c>
      <c r="B20" s="808"/>
      <c r="C20" s="808"/>
      <c r="D20" s="420">
        <v>0</v>
      </c>
      <c r="E20" s="421">
        <v>50</v>
      </c>
      <c r="F20" s="420">
        <v>0</v>
      </c>
      <c r="G20" s="422">
        <v>70</v>
      </c>
      <c r="H20" s="423"/>
      <c r="I20" s="423"/>
      <c r="J20" s="20"/>
      <c r="K20" s="20"/>
      <c r="L20" s="20"/>
      <c r="M20" s="20"/>
      <c r="N20" s="20"/>
      <c r="O20" s="20"/>
    </row>
    <row r="21" spans="1:15" s="81" customFormat="1" ht="15.75" customHeight="1" thickBot="1" x14ac:dyDescent="0.3">
      <c r="A21" s="813"/>
      <c r="B21" s="814"/>
      <c r="C21" s="814"/>
      <c r="D21" s="814"/>
      <c r="E21" s="814"/>
      <c r="F21" s="814"/>
      <c r="G21" s="815"/>
      <c r="H21" s="424"/>
      <c r="I21" s="424"/>
      <c r="J21" s="107"/>
      <c r="K21" s="107"/>
      <c r="L21" s="107"/>
      <c r="M21" s="107"/>
      <c r="N21" s="107"/>
      <c r="O21" s="107"/>
    </row>
    <row r="22" spans="1:15" s="2" customFormat="1" x14ac:dyDescent="0.25">
      <c r="A22" s="777" t="s">
        <v>20</v>
      </c>
      <c r="B22" s="778"/>
      <c r="C22" s="778"/>
      <c r="D22" s="778"/>
      <c r="E22" s="778"/>
      <c r="F22" s="778"/>
      <c r="G22" s="779"/>
      <c r="H22" s="423"/>
      <c r="I22" s="423"/>
      <c r="J22" s="20"/>
      <c r="K22" s="20"/>
      <c r="L22" s="20"/>
      <c r="M22" s="20"/>
      <c r="N22" s="20"/>
      <c r="O22" s="20"/>
    </row>
    <row r="23" spans="1:15" s="2" customFormat="1" x14ac:dyDescent="0.25">
      <c r="A23" s="425" t="s">
        <v>27</v>
      </c>
      <c r="B23" s="780"/>
      <c r="C23" s="780"/>
      <c r="D23" s="780" t="s">
        <v>545</v>
      </c>
      <c r="E23" s="780"/>
      <c r="F23" s="780" t="s">
        <v>247</v>
      </c>
      <c r="G23" s="781"/>
      <c r="H23" s="423"/>
      <c r="I23" s="423"/>
      <c r="J23" s="20"/>
      <c r="K23" s="20"/>
      <c r="L23" s="20"/>
      <c r="M23" s="20"/>
      <c r="N23" s="20"/>
      <c r="O23" s="20"/>
    </row>
    <row r="24" spans="1:15" s="2" customFormat="1" x14ac:dyDescent="0.25">
      <c r="A24" s="782" t="s">
        <v>25</v>
      </c>
      <c r="B24" s="783"/>
      <c r="C24" s="783"/>
      <c r="D24" s="783"/>
      <c r="E24" s="783"/>
      <c r="F24" s="783"/>
      <c r="G24" s="784"/>
      <c r="H24" s="423"/>
      <c r="I24" s="423"/>
      <c r="J24" s="20"/>
      <c r="K24" s="20"/>
      <c r="L24" s="20"/>
      <c r="M24" s="20"/>
      <c r="N24" s="20"/>
      <c r="O24" s="20"/>
    </row>
    <row r="25" spans="1:15" s="20" customFormat="1" x14ac:dyDescent="0.25">
      <c r="A25" s="426" t="s">
        <v>21</v>
      </c>
      <c r="B25" s="785"/>
      <c r="C25" s="786"/>
      <c r="D25" s="720">
        <f>[1]TDSheet!$E$28</f>
        <v>3.94</v>
      </c>
      <c r="E25" s="720"/>
      <c r="F25" s="721">
        <f>[2]TDSheet!$E$28</f>
        <v>5</v>
      </c>
      <c r="G25" s="722"/>
      <c r="H25" s="423"/>
      <c r="I25" s="423"/>
    </row>
    <row r="26" spans="1:15" s="20" customFormat="1" x14ac:dyDescent="0.25">
      <c r="A26" s="426" t="s">
        <v>22</v>
      </c>
      <c r="B26" s="787"/>
      <c r="C26" s="788"/>
      <c r="D26" s="720">
        <f>[1]TDSheet!$F$28</f>
        <v>4.3</v>
      </c>
      <c r="E26" s="720"/>
      <c r="F26" s="791">
        <f>[2]TDSheet!$F$28</f>
        <v>6.02</v>
      </c>
      <c r="G26" s="792"/>
      <c r="H26" s="423"/>
      <c r="I26" s="423"/>
    </row>
    <row r="27" spans="1:15" s="20" customFormat="1" x14ac:dyDescent="0.25">
      <c r="A27" s="426" t="s">
        <v>23</v>
      </c>
      <c r="B27" s="787"/>
      <c r="C27" s="788"/>
      <c r="D27" s="720">
        <f>[1]TDSheet!$G$28</f>
        <v>29.1</v>
      </c>
      <c r="E27" s="720"/>
      <c r="F27" s="721">
        <f>[2]TDSheet!$G$28</f>
        <v>40.700000000000003</v>
      </c>
      <c r="G27" s="722"/>
      <c r="H27" s="423"/>
      <c r="I27" s="423"/>
    </row>
    <row r="28" spans="1:15" s="20" customFormat="1" x14ac:dyDescent="0.25">
      <c r="A28" s="426" t="s">
        <v>24</v>
      </c>
      <c r="B28" s="787"/>
      <c r="C28" s="788"/>
      <c r="D28" s="720">
        <f>[1]TDSheet!$H$28</f>
        <v>171.45</v>
      </c>
      <c r="E28" s="720"/>
      <c r="F28" s="721">
        <f>[2]TDSheet!$H$28</f>
        <v>242</v>
      </c>
      <c r="G28" s="722"/>
      <c r="H28" s="423"/>
      <c r="I28" s="423"/>
    </row>
    <row r="29" spans="1:15" s="20" customFormat="1" ht="15.75" thickBot="1" x14ac:dyDescent="0.3">
      <c r="A29" s="427" t="s">
        <v>26</v>
      </c>
      <c r="B29" s="789"/>
      <c r="C29" s="790"/>
      <c r="D29" s="723">
        <v>0</v>
      </c>
      <c r="E29" s="723"/>
      <c r="F29" s="818">
        <v>0</v>
      </c>
      <c r="G29" s="819"/>
      <c r="H29" s="423"/>
      <c r="I29" s="423"/>
    </row>
    <row r="30" spans="1:15" s="2" customFormat="1" ht="15.75" thickBot="1" x14ac:dyDescent="0.3">
      <c r="A30" s="428"/>
      <c r="B30" s="429"/>
      <c r="C30" s="429"/>
      <c r="D30" s="430"/>
      <c r="E30" s="430"/>
      <c r="F30" s="429"/>
      <c r="G30" s="431"/>
      <c r="H30" s="423"/>
      <c r="I30" s="423"/>
      <c r="J30" s="20"/>
      <c r="K30" s="20"/>
      <c r="L30" s="20"/>
      <c r="M30" s="20"/>
      <c r="N30" s="20"/>
      <c r="O30" s="20"/>
    </row>
    <row r="31" spans="1:15" s="2" customFormat="1" ht="32.25" customHeight="1" x14ac:dyDescent="0.25">
      <c r="A31" s="768" t="s">
        <v>28</v>
      </c>
      <c r="B31" s="770" t="s">
        <v>985</v>
      </c>
      <c r="C31" s="770"/>
      <c r="D31" s="770"/>
      <c r="E31" s="770"/>
      <c r="F31" s="770"/>
      <c r="G31" s="771"/>
      <c r="H31" s="423"/>
      <c r="I31" s="423"/>
      <c r="J31" s="20"/>
      <c r="K31" s="20"/>
      <c r="L31" s="20"/>
      <c r="M31" s="20"/>
      <c r="N31" s="20"/>
      <c r="O31" s="20"/>
    </row>
    <row r="32" spans="1:15" s="2" customFormat="1" ht="255.75" customHeight="1" thickBot="1" x14ac:dyDescent="0.3">
      <c r="A32" s="769"/>
      <c r="B32" s="772"/>
      <c r="C32" s="772"/>
      <c r="D32" s="772"/>
      <c r="E32" s="772"/>
      <c r="F32" s="772"/>
      <c r="G32" s="773"/>
      <c r="H32" s="423"/>
      <c r="I32" s="423"/>
      <c r="J32" s="20"/>
      <c r="K32" s="20"/>
      <c r="L32" s="20"/>
      <c r="M32" s="20"/>
      <c r="N32" s="20"/>
      <c r="O32" s="20"/>
    </row>
    <row r="33" spans="1:15" ht="15.75" thickBot="1" x14ac:dyDescent="0.3"/>
    <row r="34" spans="1:15" s="40" customFormat="1" ht="25.5" customHeight="1" x14ac:dyDescent="0.25">
      <c r="A34" s="394" t="s">
        <v>0</v>
      </c>
      <c r="B34" s="610" t="s">
        <v>984</v>
      </c>
      <c r="C34" s="610"/>
      <c r="D34" s="610"/>
      <c r="E34" s="610"/>
      <c r="F34" s="610"/>
      <c r="G34" s="611"/>
      <c r="H34" s="395"/>
      <c r="I34" s="395"/>
    </row>
    <row r="35" spans="1:15" s="1" customFormat="1" ht="24.75" customHeight="1" x14ac:dyDescent="0.25">
      <c r="A35" s="396" t="s">
        <v>2</v>
      </c>
      <c r="B35" s="796" t="s">
        <v>726</v>
      </c>
      <c r="C35" s="796"/>
      <c r="D35" s="796"/>
      <c r="E35" s="796"/>
      <c r="F35" s="796"/>
      <c r="G35" s="797"/>
      <c r="H35" s="229"/>
      <c r="I35" s="229"/>
      <c r="J35" s="43"/>
      <c r="K35" s="43"/>
      <c r="L35" s="43"/>
      <c r="M35" s="43"/>
      <c r="N35" s="43"/>
      <c r="O35" s="43"/>
    </row>
    <row r="36" spans="1:15" s="43" customFormat="1" ht="18.75" customHeight="1" x14ac:dyDescent="0.25">
      <c r="A36" s="396" t="s">
        <v>4</v>
      </c>
      <c r="B36" s="798" t="s">
        <v>721</v>
      </c>
      <c r="C36" s="798"/>
      <c r="D36" s="798"/>
      <c r="E36" s="798"/>
      <c r="F36" s="798"/>
      <c r="G36" s="799"/>
      <c r="H36" s="229"/>
      <c r="I36" s="229"/>
    </row>
    <row r="37" spans="1:15" s="43" customFormat="1" ht="48.75" customHeight="1" x14ac:dyDescent="0.25">
      <c r="A37" s="397" t="s">
        <v>5</v>
      </c>
      <c r="B37" s="800" t="s">
        <v>336</v>
      </c>
      <c r="C37" s="800"/>
      <c r="D37" s="800"/>
      <c r="E37" s="800"/>
      <c r="F37" s="800"/>
      <c r="G37" s="801"/>
      <c r="H37" s="229"/>
      <c r="I37" s="229"/>
    </row>
    <row r="38" spans="1:15" x14ac:dyDescent="0.25">
      <c r="A38" s="802" t="s">
        <v>7</v>
      </c>
      <c r="B38" s="805" t="s">
        <v>9</v>
      </c>
      <c r="C38" s="805"/>
      <c r="D38" s="805"/>
      <c r="E38" s="805"/>
      <c r="F38" s="805"/>
      <c r="G38" s="806"/>
      <c r="M38" s="43"/>
    </row>
    <row r="39" spans="1:15" x14ac:dyDescent="0.25">
      <c r="A39" s="802"/>
      <c r="B39" s="805" t="s">
        <v>10</v>
      </c>
      <c r="C39" s="805"/>
      <c r="D39" s="805"/>
      <c r="E39" s="805"/>
      <c r="F39" s="805"/>
      <c r="G39" s="806"/>
      <c r="M39" s="43"/>
    </row>
    <row r="40" spans="1:15" s="1" customFormat="1" ht="20.25" customHeight="1" x14ac:dyDescent="0.25">
      <c r="A40" s="802"/>
      <c r="B40" s="803"/>
      <c r="C40" s="803"/>
      <c r="D40" s="398" t="s">
        <v>8</v>
      </c>
      <c r="E40" s="398" t="s">
        <v>11</v>
      </c>
      <c r="F40" s="398" t="s">
        <v>8</v>
      </c>
      <c r="G40" s="399" t="s">
        <v>11</v>
      </c>
      <c r="H40" s="229"/>
      <c r="I40" s="229"/>
      <c r="J40" s="43"/>
      <c r="K40" s="43"/>
      <c r="L40" s="43"/>
      <c r="M40" s="43"/>
      <c r="N40" s="43"/>
      <c r="O40" s="43"/>
    </row>
    <row r="41" spans="1:15" s="1" customFormat="1" ht="20.25" customHeight="1" x14ac:dyDescent="0.25">
      <c r="A41" s="400" t="s">
        <v>714</v>
      </c>
      <c r="B41" s="803"/>
      <c r="C41" s="803"/>
      <c r="D41" s="401">
        <v>32</v>
      </c>
      <c r="E41" s="401">
        <v>32</v>
      </c>
      <c r="F41" s="401">
        <v>45</v>
      </c>
      <c r="G41" s="402">
        <v>45</v>
      </c>
      <c r="H41" s="229"/>
      <c r="I41" s="229"/>
      <c r="J41" s="43"/>
      <c r="K41" s="43"/>
      <c r="L41" s="43"/>
      <c r="M41" s="43"/>
      <c r="N41" s="43"/>
      <c r="O41" s="43"/>
    </row>
    <row r="42" spans="1:15" s="1" customFormat="1" ht="20.25" customHeight="1" x14ac:dyDescent="0.25">
      <c r="A42" s="400" t="s">
        <v>715</v>
      </c>
      <c r="B42" s="803"/>
      <c r="C42" s="803"/>
      <c r="D42" s="403">
        <v>1.7</v>
      </c>
      <c r="E42" s="401">
        <v>1.7</v>
      </c>
      <c r="F42" s="358">
        <v>2.4</v>
      </c>
      <c r="G42" s="402">
        <v>2.4</v>
      </c>
      <c r="H42" s="229"/>
      <c r="I42" s="229"/>
      <c r="J42" s="43"/>
      <c r="K42" s="43"/>
      <c r="L42" s="43"/>
      <c r="M42" s="43"/>
      <c r="N42" s="43"/>
      <c r="O42" s="43"/>
    </row>
    <row r="43" spans="1:15" s="1" customFormat="1" ht="20.25" customHeight="1" x14ac:dyDescent="0.25">
      <c r="A43" s="400" t="s">
        <v>722</v>
      </c>
      <c r="B43" s="803"/>
      <c r="C43" s="803"/>
      <c r="D43" s="403">
        <v>5.5</v>
      </c>
      <c r="E43" s="401">
        <v>5.5</v>
      </c>
      <c r="F43" s="403">
        <v>7.7</v>
      </c>
      <c r="G43" s="402">
        <v>7.7</v>
      </c>
      <c r="H43" s="229"/>
      <c r="I43" s="229"/>
      <c r="J43" s="43"/>
      <c r="K43" s="43"/>
      <c r="L43" s="43"/>
      <c r="M43" s="43"/>
      <c r="N43" s="43"/>
      <c r="O43" s="43"/>
    </row>
    <row r="44" spans="1:15" s="1" customFormat="1" ht="20.25" customHeight="1" x14ac:dyDescent="0.25">
      <c r="A44" s="400" t="s">
        <v>723</v>
      </c>
      <c r="B44" s="803"/>
      <c r="C44" s="803"/>
      <c r="D44" s="403">
        <v>1.6</v>
      </c>
      <c r="E44" s="401">
        <v>1.6</v>
      </c>
      <c r="F44" s="403">
        <v>2.2000000000000002</v>
      </c>
      <c r="G44" s="402">
        <v>2.2000000000000002</v>
      </c>
      <c r="H44" s="229"/>
      <c r="I44" s="229"/>
      <c r="J44" s="43"/>
      <c r="K44" s="43"/>
      <c r="L44" s="43"/>
      <c r="M44" s="43"/>
      <c r="N44" s="43"/>
      <c r="O44" s="43"/>
    </row>
    <row r="45" spans="1:15" s="1" customFormat="1" ht="20.25" customHeight="1" x14ac:dyDescent="0.25">
      <c r="A45" s="400" t="s">
        <v>129</v>
      </c>
      <c r="B45" s="803"/>
      <c r="C45" s="803"/>
      <c r="D45" s="403">
        <v>7.4</v>
      </c>
      <c r="E45" s="401">
        <v>7.4</v>
      </c>
      <c r="F45" s="403">
        <v>10.3</v>
      </c>
      <c r="G45" s="402">
        <v>10.3</v>
      </c>
      <c r="H45" s="229"/>
      <c r="I45" s="229"/>
      <c r="J45" s="43"/>
      <c r="K45" s="43"/>
      <c r="L45" s="43"/>
      <c r="M45" s="43"/>
      <c r="N45" s="43"/>
      <c r="O45" s="43"/>
    </row>
    <row r="46" spans="1:15" s="1" customFormat="1" ht="20.25" customHeight="1" x14ac:dyDescent="0.25">
      <c r="A46" s="400" t="s">
        <v>716</v>
      </c>
      <c r="B46" s="803"/>
      <c r="C46" s="803"/>
      <c r="D46" s="403" t="s">
        <v>724</v>
      </c>
      <c r="E46" s="401">
        <v>1</v>
      </c>
      <c r="F46" s="403" t="s">
        <v>471</v>
      </c>
      <c r="G46" s="402">
        <v>1.4</v>
      </c>
      <c r="H46" s="229"/>
      <c r="I46" s="229"/>
      <c r="J46" s="43"/>
      <c r="K46" s="43"/>
      <c r="L46" s="43"/>
      <c r="M46" s="43"/>
      <c r="N46" s="43"/>
      <c r="O46" s="43"/>
    </row>
    <row r="47" spans="1:15" s="1" customFormat="1" ht="20.25" customHeight="1" x14ac:dyDescent="0.25">
      <c r="A47" s="400" t="s">
        <v>148</v>
      </c>
      <c r="B47" s="803"/>
      <c r="C47" s="803"/>
      <c r="D47" s="403">
        <v>0.3</v>
      </c>
      <c r="E47" s="401">
        <v>0.3</v>
      </c>
      <c r="F47" s="403">
        <v>0.4</v>
      </c>
      <c r="G47" s="402">
        <v>0.4</v>
      </c>
      <c r="H47" s="229"/>
      <c r="I47" s="229"/>
      <c r="J47" s="43"/>
      <c r="K47" s="43"/>
      <c r="L47" s="43"/>
      <c r="M47" s="43"/>
      <c r="N47" s="43"/>
      <c r="O47" s="43"/>
    </row>
    <row r="48" spans="1:15" s="1" customFormat="1" ht="20.25" customHeight="1" x14ac:dyDescent="0.25">
      <c r="A48" s="400" t="s">
        <v>719</v>
      </c>
      <c r="B48" s="803"/>
      <c r="C48" s="803"/>
      <c r="D48" s="407">
        <v>0.35</v>
      </c>
      <c r="E48" s="408">
        <v>0.35</v>
      </c>
      <c r="F48" s="403">
        <v>0.5</v>
      </c>
      <c r="G48" s="402">
        <v>0.5</v>
      </c>
      <c r="H48" s="229"/>
      <c r="I48" s="229"/>
      <c r="J48" s="43"/>
      <c r="K48" s="43"/>
      <c r="L48" s="43"/>
      <c r="M48" s="43"/>
      <c r="N48" s="43"/>
      <c r="O48" s="43"/>
    </row>
    <row r="49" spans="1:15" s="36" customFormat="1" ht="20.25" customHeight="1" x14ac:dyDescent="0.25">
      <c r="A49" s="410" t="s">
        <v>717</v>
      </c>
      <c r="B49" s="807"/>
      <c r="C49" s="807"/>
      <c r="D49" s="411">
        <v>0</v>
      </c>
      <c r="E49" s="412">
        <v>50.4</v>
      </c>
      <c r="F49" s="411">
        <v>0</v>
      </c>
      <c r="G49" s="413">
        <v>70.5</v>
      </c>
      <c r="H49" s="414"/>
      <c r="I49" s="414"/>
      <c r="J49" s="113"/>
      <c r="K49" s="113"/>
      <c r="L49" s="113"/>
      <c r="M49" s="113"/>
      <c r="N49" s="113"/>
      <c r="O49" s="113"/>
    </row>
    <row r="50" spans="1:15" s="1" customFormat="1" ht="20.25" customHeight="1" x14ac:dyDescent="0.25">
      <c r="A50" s="415" t="s">
        <v>15</v>
      </c>
      <c r="B50" s="807"/>
      <c r="C50" s="807"/>
      <c r="D50" s="416">
        <v>0</v>
      </c>
      <c r="E50" s="417">
        <v>14.3</v>
      </c>
      <c r="F50" s="416">
        <v>0</v>
      </c>
      <c r="G50" s="418">
        <v>20</v>
      </c>
      <c r="H50" s="229"/>
      <c r="I50" s="229"/>
      <c r="J50" s="43"/>
      <c r="K50" s="43"/>
      <c r="L50" s="43"/>
      <c r="M50" s="43"/>
      <c r="N50" s="43"/>
      <c r="O50" s="43"/>
    </row>
    <row r="51" spans="1:15" s="1" customFormat="1" ht="20.25" customHeight="1" x14ac:dyDescent="0.25">
      <c r="A51" s="410" t="s">
        <v>245</v>
      </c>
      <c r="B51" s="807"/>
      <c r="C51" s="807"/>
      <c r="D51" s="416">
        <v>0</v>
      </c>
      <c r="E51" s="412">
        <v>60</v>
      </c>
      <c r="F51" s="416">
        <v>0</v>
      </c>
      <c r="G51" s="413">
        <v>84</v>
      </c>
      <c r="H51" s="229"/>
      <c r="I51" s="229"/>
      <c r="J51" s="43"/>
      <c r="K51" s="43"/>
      <c r="L51" s="43"/>
      <c r="M51" s="43"/>
      <c r="N51" s="43"/>
      <c r="O51" s="43"/>
    </row>
    <row r="52" spans="1:15" s="2" customFormat="1" ht="15.75" thickBot="1" x14ac:dyDescent="0.3">
      <c r="A52" s="419" t="s">
        <v>16</v>
      </c>
      <c r="B52" s="808"/>
      <c r="C52" s="808"/>
      <c r="D52" s="420">
        <v>0</v>
      </c>
      <c r="E52" s="421">
        <v>50</v>
      </c>
      <c r="F52" s="420">
        <v>0</v>
      </c>
      <c r="G52" s="422">
        <v>70</v>
      </c>
      <c r="H52" s="423"/>
      <c r="I52" s="423"/>
      <c r="J52" s="20"/>
      <c r="K52" s="20"/>
      <c r="L52" s="20"/>
      <c r="M52" s="20"/>
      <c r="N52" s="20"/>
      <c r="O52" s="20"/>
    </row>
    <row r="53" spans="1:15" s="81" customFormat="1" ht="15.75" customHeight="1" thickBot="1" x14ac:dyDescent="0.3">
      <c r="A53" s="813"/>
      <c r="B53" s="814"/>
      <c r="C53" s="814"/>
      <c r="D53" s="814"/>
      <c r="E53" s="814"/>
      <c r="F53" s="814"/>
      <c r="G53" s="815"/>
      <c r="H53" s="424"/>
      <c r="I53" s="424"/>
      <c r="J53" s="107"/>
      <c r="K53" s="107"/>
      <c r="L53" s="107"/>
      <c r="M53" s="107"/>
      <c r="N53" s="107"/>
      <c r="O53" s="107"/>
    </row>
    <row r="54" spans="1:15" s="2" customFormat="1" x14ac:dyDescent="0.25">
      <c r="A54" s="777" t="s">
        <v>20</v>
      </c>
      <c r="B54" s="778"/>
      <c r="C54" s="778"/>
      <c r="D54" s="778"/>
      <c r="E54" s="778"/>
      <c r="F54" s="778"/>
      <c r="G54" s="779"/>
      <c r="H54" s="423"/>
      <c r="I54" s="423"/>
      <c r="J54" s="20"/>
      <c r="K54" s="20"/>
      <c r="L54" s="20"/>
      <c r="M54" s="20"/>
      <c r="N54" s="20"/>
      <c r="O54" s="20"/>
    </row>
    <row r="55" spans="1:15" s="2" customFormat="1" x14ac:dyDescent="0.25">
      <c r="A55" s="425" t="s">
        <v>27</v>
      </c>
      <c r="B55" s="780"/>
      <c r="C55" s="780"/>
      <c r="D55" s="780" t="s">
        <v>545</v>
      </c>
      <c r="E55" s="780"/>
      <c r="F55" s="780" t="s">
        <v>247</v>
      </c>
      <c r="G55" s="781"/>
      <c r="H55" s="423"/>
      <c r="I55" s="423"/>
      <c r="J55" s="20"/>
      <c r="K55" s="20"/>
      <c r="L55" s="20"/>
      <c r="M55" s="20"/>
      <c r="N55" s="20"/>
      <c r="O55" s="20"/>
    </row>
    <row r="56" spans="1:15" s="2" customFormat="1" x14ac:dyDescent="0.25">
      <c r="A56" s="782" t="s">
        <v>25</v>
      </c>
      <c r="B56" s="783"/>
      <c r="C56" s="783"/>
      <c r="D56" s="783"/>
      <c r="E56" s="783"/>
      <c r="F56" s="783"/>
      <c r="G56" s="784"/>
      <c r="H56" s="423"/>
      <c r="I56" s="423"/>
      <c r="J56" s="20"/>
      <c r="K56" s="20"/>
      <c r="L56" s="20"/>
      <c r="M56" s="20"/>
      <c r="N56" s="20"/>
      <c r="O56" s="20"/>
    </row>
    <row r="57" spans="1:15" s="20" customFormat="1" x14ac:dyDescent="0.25">
      <c r="A57" s="426" t="s">
        <v>21</v>
      </c>
      <c r="B57" s="785"/>
      <c r="C57" s="786"/>
      <c r="D57" s="720">
        <f>[1]TDSheet!$E$517</f>
        <v>3.74</v>
      </c>
      <c r="E57" s="720"/>
      <c r="F57" s="721">
        <f>[2]TDSheet!$E$516</f>
        <v>5.2</v>
      </c>
      <c r="G57" s="722"/>
      <c r="H57" s="423"/>
      <c r="I57" s="423"/>
    </row>
    <row r="58" spans="1:15" s="20" customFormat="1" x14ac:dyDescent="0.25">
      <c r="A58" s="426" t="s">
        <v>22</v>
      </c>
      <c r="B58" s="787"/>
      <c r="C58" s="788"/>
      <c r="D58" s="720">
        <f>[1]TDSheet!$F$517</f>
        <v>6.5</v>
      </c>
      <c r="E58" s="720"/>
      <c r="F58" s="791">
        <f>[2]TDSheet!$F$516</f>
        <v>9.1</v>
      </c>
      <c r="G58" s="792"/>
      <c r="H58" s="423"/>
      <c r="I58" s="423"/>
    </row>
    <row r="59" spans="1:15" s="20" customFormat="1" x14ac:dyDescent="0.25">
      <c r="A59" s="426" t="s">
        <v>23</v>
      </c>
      <c r="B59" s="787"/>
      <c r="C59" s="788"/>
      <c r="D59" s="720">
        <f>[1]TDSheet!$G$517</f>
        <v>30.1</v>
      </c>
      <c r="E59" s="720"/>
      <c r="F59" s="721">
        <f>[2]TDSheet!$G$516</f>
        <v>42.14</v>
      </c>
      <c r="G59" s="722"/>
      <c r="H59" s="423"/>
      <c r="I59" s="423"/>
    </row>
    <row r="60" spans="1:15" s="20" customFormat="1" x14ac:dyDescent="0.25">
      <c r="A60" s="426" t="s">
        <v>24</v>
      </c>
      <c r="B60" s="787"/>
      <c r="C60" s="788"/>
      <c r="D60" s="720">
        <f>[1]TDSheet!$H$517</f>
        <v>196.1</v>
      </c>
      <c r="E60" s="720"/>
      <c r="F60" s="721">
        <f>[2]TDSheet!$H$516</f>
        <v>277</v>
      </c>
      <c r="G60" s="722"/>
      <c r="H60" s="423"/>
      <c r="I60" s="423"/>
    </row>
    <row r="61" spans="1:15" s="20" customFormat="1" ht="15.75" thickBot="1" x14ac:dyDescent="0.3">
      <c r="A61" s="427" t="s">
        <v>26</v>
      </c>
      <c r="B61" s="789"/>
      <c r="C61" s="790"/>
      <c r="D61" s="723">
        <f>[1]TDSheet!$I$517</f>
        <v>2.2999999999999998</v>
      </c>
      <c r="E61" s="723"/>
      <c r="F61" s="728">
        <f>[2]TDSheet!$I$516</f>
        <v>0</v>
      </c>
      <c r="G61" s="729"/>
      <c r="H61" s="423"/>
      <c r="I61" s="423"/>
    </row>
    <row r="62" spans="1:15" s="2" customFormat="1" ht="15.75" thickBot="1" x14ac:dyDescent="0.3">
      <c r="A62" s="428"/>
      <c r="B62" s="429"/>
      <c r="C62" s="429"/>
      <c r="D62" s="430"/>
      <c r="E62" s="430"/>
      <c r="F62" s="429"/>
      <c r="G62" s="431"/>
      <c r="H62" s="423"/>
      <c r="I62" s="423"/>
      <c r="J62" s="20"/>
      <c r="K62" s="20"/>
      <c r="L62" s="20"/>
      <c r="M62" s="20"/>
      <c r="N62" s="20"/>
      <c r="O62" s="20"/>
    </row>
    <row r="63" spans="1:15" s="2" customFormat="1" ht="32.25" customHeight="1" x14ac:dyDescent="0.25">
      <c r="A63" s="768" t="s">
        <v>28</v>
      </c>
      <c r="B63" s="770" t="s">
        <v>986</v>
      </c>
      <c r="C63" s="770"/>
      <c r="D63" s="770"/>
      <c r="E63" s="770"/>
      <c r="F63" s="770"/>
      <c r="G63" s="771"/>
      <c r="H63" s="423"/>
      <c r="I63" s="423"/>
      <c r="J63" s="20"/>
      <c r="K63" s="20"/>
      <c r="L63" s="20"/>
      <c r="M63" s="20"/>
      <c r="N63" s="20"/>
      <c r="O63" s="20"/>
    </row>
    <row r="64" spans="1:15" s="2" customFormat="1" ht="67.5" customHeight="1" thickBot="1" x14ac:dyDescent="0.3">
      <c r="A64" s="769"/>
      <c r="B64" s="772"/>
      <c r="C64" s="772"/>
      <c r="D64" s="772"/>
      <c r="E64" s="772"/>
      <c r="F64" s="772"/>
      <c r="G64" s="773"/>
      <c r="H64" s="423"/>
      <c r="I64" s="423"/>
      <c r="J64" s="20"/>
      <c r="K64" s="20"/>
      <c r="L64" s="20"/>
      <c r="M64" s="20"/>
      <c r="N64" s="20"/>
      <c r="O64" s="20"/>
    </row>
    <row r="65" spans="1:15" ht="15.75" thickBot="1" x14ac:dyDescent="0.3"/>
    <row r="66" spans="1:15" s="40" customFormat="1" ht="25.5" customHeight="1" x14ac:dyDescent="0.25">
      <c r="A66" s="394" t="s">
        <v>0</v>
      </c>
      <c r="B66" s="610" t="s">
        <v>996</v>
      </c>
      <c r="C66" s="610"/>
      <c r="D66" s="610"/>
      <c r="E66" s="610"/>
      <c r="F66" s="610"/>
      <c r="G66" s="611"/>
      <c r="H66" s="395"/>
      <c r="I66" s="395"/>
    </row>
    <row r="67" spans="1:15" s="1" customFormat="1" ht="24.75" customHeight="1" x14ac:dyDescent="0.25">
      <c r="A67" s="396" t="s">
        <v>2</v>
      </c>
      <c r="B67" s="796" t="s">
        <v>727</v>
      </c>
      <c r="C67" s="796"/>
      <c r="D67" s="796"/>
      <c r="E67" s="796"/>
      <c r="F67" s="796"/>
      <c r="G67" s="797"/>
      <c r="H67" s="229"/>
      <c r="I67" s="229"/>
      <c r="J67" s="43"/>
      <c r="K67" s="43"/>
      <c r="L67" s="43"/>
      <c r="M67" s="43"/>
      <c r="N67" s="43"/>
      <c r="O67" s="43"/>
    </row>
    <row r="68" spans="1:15" s="43" customFormat="1" ht="18.75" customHeight="1" x14ac:dyDescent="0.25">
      <c r="A68" s="396" t="s">
        <v>4</v>
      </c>
      <c r="B68" s="798" t="s">
        <v>725</v>
      </c>
      <c r="C68" s="798"/>
      <c r="D68" s="798"/>
      <c r="E68" s="798"/>
      <c r="F68" s="798"/>
      <c r="G68" s="799"/>
      <c r="H68" s="229"/>
      <c r="I68" s="229"/>
    </row>
    <row r="69" spans="1:15" s="43" customFormat="1" ht="48.75" customHeight="1" x14ac:dyDescent="0.25">
      <c r="A69" s="397" t="s">
        <v>5</v>
      </c>
      <c r="B69" s="800" t="s">
        <v>336</v>
      </c>
      <c r="C69" s="800"/>
      <c r="D69" s="800"/>
      <c r="E69" s="800"/>
      <c r="F69" s="800"/>
      <c r="G69" s="801"/>
      <c r="H69" s="229"/>
      <c r="I69" s="229"/>
    </row>
    <row r="70" spans="1:15" x14ac:dyDescent="0.25">
      <c r="A70" s="802" t="s">
        <v>7</v>
      </c>
      <c r="B70" s="805" t="s">
        <v>9</v>
      </c>
      <c r="C70" s="805"/>
      <c r="D70" s="805"/>
      <c r="E70" s="805"/>
      <c r="F70" s="805"/>
      <c r="G70" s="806"/>
      <c r="M70" s="43"/>
    </row>
    <row r="71" spans="1:15" x14ac:dyDescent="0.25">
      <c r="A71" s="802"/>
      <c r="B71" s="805" t="s">
        <v>10</v>
      </c>
      <c r="C71" s="805"/>
      <c r="D71" s="805"/>
      <c r="E71" s="805"/>
      <c r="F71" s="805"/>
      <c r="G71" s="806"/>
      <c r="M71" s="43"/>
    </row>
    <row r="72" spans="1:15" s="1" customFormat="1" ht="20.25" customHeight="1" x14ac:dyDescent="0.25">
      <c r="A72" s="802"/>
      <c r="B72" s="803"/>
      <c r="C72" s="803"/>
      <c r="D72" s="398" t="s">
        <v>8</v>
      </c>
      <c r="E72" s="398" t="s">
        <v>11</v>
      </c>
      <c r="F72" s="398" t="s">
        <v>8</v>
      </c>
      <c r="G72" s="399" t="s">
        <v>11</v>
      </c>
      <c r="H72" s="229"/>
      <c r="I72" s="229"/>
      <c r="J72" s="43"/>
      <c r="K72" s="43"/>
      <c r="L72" s="43"/>
      <c r="M72" s="43"/>
      <c r="N72" s="43"/>
      <c r="O72" s="43"/>
    </row>
    <row r="73" spans="1:15" s="1" customFormat="1" ht="20.25" customHeight="1" x14ac:dyDescent="0.25">
      <c r="A73" s="400" t="s">
        <v>714</v>
      </c>
      <c r="B73" s="803"/>
      <c r="C73" s="803"/>
      <c r="D73" s="401">
        <v>37</v>
      </c>
      <c r="E73" s="401">
        <v>37</v>
      </c>
      <c r="F73" s="401">
        <v>43</v>
      </c>
      <c r="G73" s="402">
        <v>43</v>
      </c>
      <c r="H73" s="229"/>
      <c r="I73" s="229"/>
      <c r="J73" s="43"/>
      <c r="K73" s="43"/>
      <c r="L73" s="43"/>
      <c r="M73" s="43"/>
      <c r="N73" s="43"/>
      <c r="O73" s="43"/>
    </row>
    <row r="74" spans="1:15" s="1" customFormat="1" ht="20.25" customHeight="1" x14ac:dyDescent="0.25">
      <c r="A74" s="400" t="s">
        <v>715</v>
      </c>
      <c r="B74" s="803"/>
      <c r="C74" s="803"/>
      <c r="D74" s="403">
        <v>1</v>
      </c>
      <c r="E74" s="401">
        <v>1</v>
      </c>
      <c r="F74" s="358">
        <v>1.2</v>
      </c>
      <c r="G74" s="402">
        <v>1.2</v>
      </c>
      <c r="H74" s="229"/>
      <c r="I74" s="229"/>
      <c r="J74" s="43"/>
      <c r="K74" s="43"/>
      <c r="L74" s="43"/>
      <c r="M74" s="43"/>
      <c r="N74" s="43"/>
      <c r="O74" s="43"/>
    </row>
    <row r="75" spans="1:15" s="1" customFormat="1" ht="20.25" customHeight="1" x14ac:dyDescent="0.25">
      <c r="A75" s="400" t="s">
        <v>722</v>
      </c>
      <c r="B75" s="803"/>
      <c r="C75" s="803"/>
      <c r="D75" s="403">
        <v>7.2</v>
      </c>
      <c r="E75" s="401">
        <v>7.2</v>
      </c>
      <c r="F75" s="403">
        <v>8.4</v>
      </c>
      <c r="G75" s="402">
        <v>8.4</v>
      </c>
      <c r="H75" s="229"/>
      <c r="I75" s="229"/>
      <c r="J75" s="43"/>
      <c r="K75" s="43"/>
      <c r="L75" s="43"/>
      <c r="M75" s="43"/>
      <c r="N75" s="43"/>
      <c r="O75" s="43"/>
    </row>
    <row r="76" spans="1:15" s="1" customFormat="1" ht="20.25" customHeight="1" x14ac:dyDescent="0.25">
      <c r="A76" s="400" t="s">
        <v>129</v>
      </c>
      <c r="B76" s="803"/>
      <c r="C76" s="803"/>
      <c r="D76" s="403">
        <v>9</v>
      </c>
      <c r="E76" s="401">
        <v>9</v>
      </c>
      <c r="F76" s="403">
        <v>10.5</v>
      </c>
      <c r="G76" s="402">
        <v>10.5</v>
      </c>
      <c r="H76" s="229"/>
      <c r="I76" s="229"/>
      <c r="J76" s="43"/>
      <c r="K76" s="43"/>
      <c r="L76" s="43"/>
      <c r="M76" s="43"/>
      <c r="N76" s="43"/>
      <c r="O76" s="43"/>
    </row>
    <row r="77" spans="1:15" s="1" customFormat="1" ht="20.25" customHeight="1" x14ac:dyDescent="0.25">
      <c r="A77" s="400" t="s">
        <v>730</v>
      </c>
      <c r="B77" s="803"/>
      <c r="C77" s="803"/>
      <c r="D77" s="403">
        <v>1.2</v>
      </c>
      <c r="E77" s="401">
        <v>1.2</v>
      </c>
      <c r="F77" s="403">
        <v>1.4</v>
      </c>
      <c r="G77" s="402">
        <v>1.4</v>
      </c>
      <c r="H77" s="229"/>
      <c r="I77" s="229"/>
      <c r="J77" s="43"/>
      <c r="K77" s="43"/>
      <c r="L77" s="43"/>
      <c r="M77" s="43"/>
      <c r="N77" s="43"/>
      <c r="O77" s="43"/>
    </row>
    <row r="78" spans="1:15" s="1" customFormat="1" ht="20.25" customHeight="1" x14ac:dyDescent="0.25">
      <c r="A78" s="400" t="s">
        <v>148</v>
      </c>
      <c r="B78" s="803"/>
      <c r="C78" s="803"/>
      <c r="D78" s="403">
        <v>0.4</v>
      </c>
      <c r="E78" s="401">
        <v>0.4</v>
      </c>
      <c r="F78" s="403">
        <v>0.5</v>
      </c>
      <c r="G78" s="402">
        <v>0.5</v>
      </c>
      <c r="H78" s="229"/>
      <c r="I78" s="229"/>
      <c r="J78" s="43"/>
      <c r="K78" s="43"/>
      <c r="L78" s="43"/>
      <c r="M78" s="43"/>
      <c r="N78" s="43"/>
      <c r="O78" s="43"/>
    </row>
    <row r="79" spans="1:15" s="1" customFormat="1" ht="20.25" customHeight="1" x14ac:dyDescent="0.25">
      <c r="A79" s="400" t="s">
        <v>719</v>
      </c>
      <c r="B79" s="803"/>
      <c r="C79" s="803"/>
      <c r="D79" s="403">
        <v>0.4</v>
      </c>
      <c r="E79" s="401">
        <v>0.4</v>
      </c>
      <c r="F79" s="403">
        <v>0.5</v>
      </c>
      <c r="G79" s="402">
        <v>0.5</v>
      </c>
      <c r="H79" s="229"/>
      <c r="I79" s="229"/>
      <c r="J79" s="43"/>
      <c r="K79" s="43"/>
      <c r="L79" s="43"/>
      <c r="M79" s="43"/>
      <c r="N79" s="43"/>
      <c r="O79" s="43"/>
    </row>
    <row r="80" spans="1:15" s="36" customFormat="1" ht="20.25" customHeight="1" x14ac:dyDescent="0.25">
      <c r="A80" s="410" t="s">
        <v>717</v>
      </c>
      <c r="B80" s="807"/>
      <c r="C80" s="807"/>
      <c r="D80" s="411">
        <v>0</v>
      </c>
      <c r="E80" s="412">
        <v>57</v>
      </c>
      <c r="F80" s="411">
        <v>0</v>
      </c>
      <c r="G80" s="413">
        <v>66</v>
      </c>
      <c r="H80" s="414"/>
      <c r="I80" s="414"/>
      <c r="J80" s="113"/>
      <c r="K80" s="113"/>
      <c r="L80" s="113"/>
      <c r="M80" s="113"/>
      <c r="N80" s="113"/>
      <c r="O80" s="113"/>
    </row>
    <row r="81" spans="1:15" s="1" customFormat="1" ht="20.25" customHeight="1" x14ac:dyDescent="0.25">
      <c r="A81" s="415" t="s">
        <v>15</v>
      </c>
      <c r="B81" s="807"/>
      <c r="C81" s="807"/>
      <c r="D81" s="416">
        <v>18.3</v>
      </c>
      <c r="E81" s="417">
        <v>18.3</v>
      </c>
      <c r="F81" s="416">
        <v>21.3</v>
      </c>
      <c r="G81" s="418">
        <v>21.3</v>
      </c>
      <c r="H81" s="229"/>
      <c r="I81" s="229"/>
      <c r="J81" s="43"/>
      <c r="K81" s="43"/>
      <c r="L81" s="43"/>
      <c r="M81" s="43"/>
      <c r="N81" s="43"/>
      <c r="O81" s="43"/>
    </row>
    <row r="82" spans="1:15" s="1" customFormat="1" ht="20.25" customHeight="1" x14ac:dyDescent="0.25">
      <c r="A82" s="410" t="s">
        <v>245</v>
      </c>
      <c r="B82" s="807"/>
      <c r="C82" s="807"/>
      <c r="D82" s="416">
        <v>0</v>
      </c>
      <c r="E82" s="412">
        <v>70</v>
      </c>
      <c r="F82" s="416">
        <v>0</v>
      </c>
      <c r="G82" s="413">
        <v>82</v>
      </c>
      <c r="H82" s="229"/>
      <c r="I82" s="229"/>
      <c r="J82" s="43"/>
      <c r="K82" s="43"/>
      <c r="L82" s="43"/>
      <c r="M82" s="43"/>
      <c r="N82" s="43"/>
      <c r="O82" s="43"/>
    </row>
    <row r="83" spans="1:15" s="2" customFormat="1" ht="15.75" thickBot="1" x14ac:dyDescent="0.3">
      <c r="A83" s="419" t="s">
        <v>16</v>
      </c>
      <c r="B83" s="808"/>
      <c r="C83" s="808"/>
      <c r="D83" s="420">
        <v>0</v>
      </c>
      <c r="E83" s="421">
        <v>60</v>
      </c>
      <c r="F83" s="420">
        <v>0</v>
      </c>
      <c r="G83" s="422">
        <v>70</v>
      </c>
      <c r="H83" s="423"/>
      <c r="I83" s="423"/>
      <c r="J83" s="20"/>
      <c r="K83" s="20"/>
      <c r="L83" s="20"/>
      <c r="M83" s="20"/>
      <c r="N83" s="20"/>
      <c r="O83" s="20"/>
    </row>
    <row r="84" spans="1:15" s="81" customFormat="1" ht="15.75" customHeight="1" thickBot="1" x14ac:dyDescent="0.3">
      <c r="A84" s="813"/>
      <c r="B84" s="814"/>
      <c r="C84" s="814"/>
      <c r="D84" s="814"/>
      <c r="E84" s="814"/>
      <c r="F84" s="814"/>
      <c r="G84" s="815"/>
      <c r="H84" s="424"/>
      <c r="I84" s="424"/>
      <c r="J84" s="107"/>
      <c r="K84" s="107"/>
      <c r="L84" s="107"/>
      <c r="M84" s="107"/>
      <c r="N84" s="107"/>
      <c r="O84" s="107"/>
    </row>
    <row r="85" spans="1:15" s="2" customFormat="1" x14ac:dyDescent="0.25">
      <c r="A85" s="777" t="s">
        <v>20</v>
      </c>
      <c r="B85" s="778"/>
      <c r="C85" s="778"/>
      <c r="D85" s="778"/>
      <c r="E85" s="778"/>
      <c r="F85" s="778"/>
      <c r="G85" s="779"/>
      <c r="H85" s="423"/>
      <c r="I85" s="423"/>
      <c r="J85" s="20"/>
      <c r="K85" s="20"/>
      <c r="L85" s="20"/>
      <c r="M85" s="20"/>
      <c r="N85" s="20"/>
      <c r="O85" s="20"/>
    </row>
    <row r="86" spans="1:15" s="2" customFormat="1" x14ac:dyDescent="0.25">
      <c r="A86" s="425" t="s">
        <v>27</v>
      </c>
      <c r="B86" s="780"/>
      <c r="C86" s="780"/>
      <c r="D86" s="780" t="s">
        <v>316</v>
      </c>
      <c r="E86" s="780"/>
      <c r="F86" s="780" t="s">
        <v>247</v>
      </c>
      <c r="G86" s="781"/>
      <c r="H86" s="423"/>
      <c r="I86" s="423"/>
      <c r="J86" s="20"/>
      <c r="K86" s="20"/>
      <c r="L86" s="20"/>
      <c r="M86" s="20"/>
      <c r="N86" s="20"/>
      <c r="O86" s="20"/>
    </row>
    <row r="87" spans="1:15" s="2" customFormat="1" x14ac:dyDescent="0.25">
      <c r="A87" s="782" t="s">
        <v>25</v>
      </c>
      <c r="B87" s="783"/>
      <c r="C87" s="783"/>
      <c r="D87" s="783"/>
      <c r="E87" s="783"/>
      <c r="F87" s="783"/>
      <c r="G87" s="784"/>
      <c r="H87" s="423"/>
      <c r="I87" s="423"/>
      <c r="J87" s="20"/>
      <c r="K87" s="20"/>
      <c r="L87" s="20"/>
      <c r="M87" s="20"/>
      <c r="N87" s="20"/>
      <c r="O87" s="20"/>
    </row>
    <row r="88" spans="1:15" s="20" customFormat="1" x14ac:dyDescent="0.25">
      <c r="A88" s="426" t="s">
        <v>21</v>
      </c>
      <c r="B88" s="785"/>
      <c r="C88" s="786"/>
      <c r="D88" s="720">
        <f>[1]TDSheet!$E$65</f>
        <v>3.9</v>
      </c>
      <c r="E88" s="720"/>
      <c r="F88" s="721">
        <f>[2]TDSheet!$E$65</f>
        <v>4.5</v>
      </c>
      <c r="G88" s="722"/>
      <c r="H88" s="423"/>
      <c r="I88" s="423"/>
    </row>
    <row r="89" spans="1:15" s="20" customFormat="1" x14ac:dyDescent="0.25">
      <c r="A89" s="426" t="s">
        <v>22</v>
      </c>
      <c r="B89" s="787"/>
      <c r="C89" s="788"/>
      <c r="D89" s="720">
        <f>[1]TDSheet!$F$65</f>
        <v>8.1</v>
      </c>
      <c r="E89" s="720"/>
      <c r="F89" s="721">
        <f>[2]TDSheet!$F$65</f>
        <v>9.4440000000000008</v>
      </c>
      <c r="G89" s="722"/>
      <c r="H89" s="423"/>
      <c r="I89" s="423"/>
    </row>
    <row r="90" spans="1:15" s="20" customFormat="1" x14ac:dyDescent="0.25">
      <c r="A90" s="426" t="s">
        <v>23</v>
      </c>
      <c r="B90" s="787"/>
      <c r="C90" s="788"/>
      <c r="D90" s="720">
        <f>[1]TDSheet!$G$65</f>
        <v>30.8</v>
      </c>
      <c r="E90" s="720"/>
      <c r="F90" s="721">
        <f>[2]TDSheet!$G$65</f>
        <v>36</v>
      </c>
      <c r="G90" s="722"/>
      <c r="H90" s="423"/>
      <c r="I90" s="423"/>
    </row>
    <row r="91" spans="1:15" s="20" customFormat="1" x14ac:dyDescent="0.25">
      <c r="A91" s="426" t="s">
        <v>24</v>
      </c>
      <c r="B91" s="787"/>
      <c r="C91" s="788"/>
      <c r="D91" s="720">
        <f>[1]TDSheet!$H$65</f>
        <v>213.4</v>
      </c>
      <c r="E91" s="720"/>
      <c r="F91" s="721">
        <f>[2]TDSheet!$H$65</f>
        <v>249</v>
      </c>
      <c r="G91" s="722"/>
      <c r="H91" s="423"/>
      <c r="I91" s="423"/>
    </row>
    <row r="92" spans="1:15" s="20" customFormat="1" ht="15.75" thickBot="1" x14ac:dyDescent="0.3">
      <c r="A92" s="427" t="s">
        <v>26</v>
      </c>
      <c r="B92" s="789"/>
      <c r="C92" s="790"/>
      <c r="D92" s="723">
        <f>[1]TDSheet!$I$65</f>
        <v>0</v>
      </c>
      <c r="E92" s="723"/>
      <c r="F92" s="724">
        <f>[2]TDSheet!$I$65</f>
        <v>0</v>
      </c>
      <c r="G92" s="725"/>
      <c r="H92" s="423"/>
      <c r="I92" s="423"/>
    </row>
    <row r="93" spans="1:15" s="2" customFormat="1" ht="15.75" thickBot="1" x14ac:dyDescent="0.3">
      <c r="A93" s="428"/>
      <c r="B93" s="429"/>
      <c r="C93" s="429"/>
      <c r="D93" s="430"/>
      <c r="E93" s="430"/>
      <c r="F93" s="429"/>
      <c r="G93" s="431"/>
      <c r="H93" s="423"/>
      <c r="I93" s="423"/>
      <c r="J93" s="20"/>
      <c r="K93" s="20"/>
      <c r="L93" s="20"/>
      <c r="M93" s="20"/>
      <c r="N93" s="20"/>
      <c r="O93" s="20"/>
    </row>
    <row r="94" spans="1:15" s="2" customFormat="1" ht="32.25" customHeight="1" x14ac:dyDescent="0.25">
      <c r="A94" s="768" t="s">
        <v>28</v>
      </c>
      <c r="B94" s="770" t="s">
        <v>987</v>
      </c>
      <c r="C94" s="770"/>
      <c r="D94" s="770"/>
      <c r="E94" s="770"/>
      <c r="F94" s="770"/>
      <c r="G94" s="771"/>
      <c r="H94" s="423"/>
      <c r="I94" s="423"/>
      <c r="J94" s="20"/>
      <c r="K94" s="20"/>
      <c r="L94" s="20"/>
      <c r="M94" s="20"/>
      <c r="N94" s="20"/>
      <c r="O94" s="20"/>
    </row>
    <row r="95" spans="1:15" s="2" customFormat="1" ht="108.75" customHeight="1" thickBot="1" x14ac:dyDescent="0.3">
      <c r="A95" s="769"/>
      <c r="B95" s="772"/>
      <c r="C95" s="772"/>
      <c r="D95" s="772"/>
      <c r="E95" s="772"/>
      <c r="F95" s="772"/>
      <c r="G95" s="773"/>
      <c r="H95" s="423"/>
      <c r="I95" s="423"/>
      <c r="J95" s="20"/>
      <c r="K95" s="20"/>
      <c r="L95" s="20"/>
      <c r="M95" s="20"/>
      <c r="N95" s="20"/>
      <c r="O95" s="20"/>
    </row>
    <row r="96" spans="1:15" ht="15.75" thickBot="1" x14ac:dyDescent="0.3"/>
    <row r="97" spans="1:15" s="40" customFormat="1" ht="25.5" customHeight="1" x14ac:dyDescent="0.25">
      <c r="A97" s="394" t="s">
        <v>0</v>
      </c>
      <c r="B97" s="610" t="s">
        <v>997</v>
      </c>
      <c r="C97" s="610"/>
      <c r="D97" s="610"/>
      <c r="E97" s="610"/>
      <c r="F97" s="610"/>
      <c r="G97" s="611"/>
      <c r="H97" s="395"/>
      <c r="I97" s="395"/>
    </row>
    <row r="98" spans="1:15" s="1" customFormat="1" ht="24.75" customHeight="1" x14ac:dyDescent="0.25">
      <c r="A98" s="396" t="s">
        <v>2</v>
      </c>
      <c r="B98" s="796" t="s">
        <v>736</v>
      </c>
      <c r="C98" s="796"/>
      <c r="D98" s="796"/>
      <c r="E98" s="796"/>
      <c r="F98" s="796"/>
      <c r="G98" s="797"/>
      <c r="H98" s="229"/>
      <c r="I98" s="229"/>
      <c r="J98" s="43"/>
      <c r="K98" s="43"/>
      <c r="L98" s="43"/>
      <c r="M98" s="43"/>
      <c r="N98" s="43"/>
      <c r="O98" s="43"/>
    </row>
    <row r="99" spans="1:15" s="43" customFormat="1" ht="18.75" customHeight="1" x14ac:dyDescent="0.25">
      <c r="A99" s="396" t="s">
        <v>4</v>
      </c>
      <c r="B99" s="798" t="s">
        <v>732</v>
      </c>
      <c r="C99" s="798"/>
      <c r="D99" s="798"/>
      <c r="E99" s="798"/>
      <c r="F99" s="798"/>
      <c r="G99" s="799"/>
      <c r="H99" s="229"/>
      <c r="I99" s="229"/>
    </row>
    <row r="100" spans="1:15" s="43" customFormat="1" ht="48.75" customHeight="1" x14ac:dyDescent="0.25">
      <c r="A100" s="397" t="s">
        <v>5</v>
      </c>
      <c r="B100" s="800" t="s">
        <v>336</v>
      </c>
      <c r="C100" s="800"/>
      <c r="D100" s="800"/>
      <c r="E100" s="800"/>
      <c r="F100" s="800"/>
      <c r="G100" s="801"/>
      <c r="H100" s="229"/>
      <c r="I100" s="229"/>
    </row>
    <row r="101" spans="1:15" x14ac:dyDescent="0.25">
      <c r="A101" s="802" t="s">
        <v>7</v>
      </c>
      <c r="B101" s="805" t="s">
        <v>9</v>
      </c>
      <c r="C101" s="805"/>
      <c r="D101" s="805"/>
      <c r="E101" s="805"/>
      <c r="F101" s="805"/>
      <c r="G101" s="806"/>
      <c r="M101" s="43"/>
    </row>
    <row r="102" spans="1:15" x14ac:dyDescent="0.25">
      <c r="A102" s="802"/>
      <c r="B102" s="805" t="s">
        <v>10</v>
      </c>
      <c r="C102" s="805"/>
      <c r="D102" s="805"/>
      <c r="E102" s="805"/>
      <c r="F102" s="805"/>
      <c r="G102" s="806"/>
      <c r="M102" s="43"/>
    </row>
    <row r="103" spans="1:15" s="1" customFormat="1" ht="20.25" customHeight="1" x14ac:dyDescent="0.25">
      <c r="A103" s="802"/>
      <c r="B103" s="803"/>
      <c r="C103" s="803"/>
      <c r="D103" s="398" t="s">
        <v>8</v>
      </c>
      <c r="E103" s="398" t="s">
        <v>11</v>
      </c>
      <c r="F103" s="398" t="s">
        <v>8</v>
      </c>
      <c r="G103" s="399" t="s">
        <v>11</v>
      </c>
      <c r="H103" s="229"/>
      <c r="I103" s="229"/>
      <c r="J103" s="43"/>
      <c r="K103" s="43"/>
      <c r="L103" s="43"/>
      <c r="M103" s="43"/>
      <c r="N103" s="43"/>
      <c r="O103" s="43"/>
    </row>
    <row r="104" spans="1:15" s="1" customFormat="1" ht="20.25" customHeight="1" x14ac:dyDescent="0.25">
      <c r="A104" s="400" t="s">
        <v>714</v>
      </c>
      <c r="B104" s="803"/>
      <c r="C104" s="803"/>
      <c r="D104" s="401">
        <v>30</v>
      </c>
      <c r="E104" s="401">
        <v>30</v>
      </c>
      <c r="F104" s="401">
        <v>35</v>
      </c>
      <c r="G104" s="402">
        <v>35</v>
      </c>
      <c r="H104" s="229"/>
      <c r="I104" s="229"/>
      <c r="J104" s="43"/>
      <c r="K104" s="43"/>
      <c r="L104" s="43"/>
      <c r="M104" s="43"/>
      <c r="N104" s="43"/>
      <c r="O104" s="43"/>
    </row>
    <row r="105" spans="1:15" s="1" customFormat="1" ht="20.25" customHeight="1" x14ac:dyDescent="0.25">
      <c r="A105" s="400" t="s">
        <v>13</v>
      </c>
      <c r="B105" s="803"/>
      <c r="C105" s="803"/>
      <c r="D105" s="401">
        <v>1.6</v>
      </c>
      <c r="E105" s="401">
        <v>1.6</v>
      </c>
      <c r="F105" s="401">
        <v>1.8</v>
      </c>
      <c r="G105" s="402">
        <v>1.8</v>
      </c>
      <c r="H105" s="229"/>
      <c r="I105" s="229"/>
      <c r="J105" s="43"/>
      <c r="K105" s="43"/>
      <c r="L105" s="43"/>
      <c r="M105" s="43"/>
      <c r="N105" s="43"/>
      <c r="O105" s="43"/>
    </row>
    <row r="106" spans="1:15" s="1" customFormat="1" ht="20.25" customHeight="1" x14ac:dyDescent="0.25">
      <c r="A106" s="400" t="s">
        <v>129</v>
      </c>
      <c r="B106" s="803"/>
      <c r="C106" s="803"/>
      <c r="D106" s="401">
        <v>1.4</v>
      </c>
      <c r="E106" s="401">
        <v>1.4</v>
      </c>
      <c r="F106" s="401">
        <v>1.6</v>
      </c>
      <c r="G106" s="402">
        <v>1.6</v>
      </c>
      <c r="H106" s="229"/>
      <c r="I106" s="229"/>
      <c r="J106" s="43"/>
      <c r="K106" s="43"/>
      <c r="L106" s="43"/>
      <c r="M106" s="43"/>
      <c r="N106" s="43"/>
      <c r="O106" s="43"/>
    </row>
    <row r="107" spans="1:15" s="1" customFormat="1" ht="20.25" customHeight="1" x14ac:dyDescent="0.25">
      <c r="A107" s="400" t="s">
        <v>235</v>
      </c>
      <c r="B107" s="803"/>
      <c r="C107" s="803"/>
      <c r="D107" s="401" t="s">
        <v>471</v>
      </c>
      <c r="E107" s="401">
        <v>1.6</v>
      </c>
      <c r="F107" s="401" t="s">
        <v>513</v>
      </c>
      <c r="G107" s="402">
        <v>1.9</v>
      </c>
      <c r="H107" s="229"/>
      <c r="I107" s="229"/>
      <c r="J107" s="43"/>
      <c r="K107" s="43"/>
      <c r="L107" s="43"/>
      <c r="M107" s="43"/>
      <c r="N107" s="43"/>
      <c r="O107" s="43"/>
    </row>
    <row r="108" spans="1:15" s="1" customFormat="1" ht="20.25" customHeight="1" x14ac:dyDescent="0.25">
      <c r="A108" s="400" t="s">
        <v>148</v>
      </c>
      <c r="B108" s="803"/>
      <c r="C108" s="803"/>
      <c r="D108" s="401">
        <v>0.5</v>
      </c>
      <c r="E108" s="401">
        <v>0.5</v>
      </c>
      <c r="F108" s="401">
        <v>0.6</v>
      </c>
      <c r="G108" s="402">
        <v>0.6</v>
      </c>
      <c r="H108" s="229"/>
      <c r="I108" s="229"/>
      <c r="J108" s="43"/>
      <c r="K108" s="43"/>
      <c r="L108" s="43"/>
      <c r="M108" s="43"/>
      <c r="N108" s="43"/>
      <c r="O108" s="43"/>
    </row>
    <row r="109" spans="1:15" s="1" customFormat="1" ht="20.25" customHeight="1" x14ac:dyDescent="0.25">
      <c r="A109" s="400" t="s">
        <v>719</v>
      </c>
      <c r="B109" s="803"/>
      <c r="C109" s="803"/>
      <c r="D109" s="432">
        <v>0.33</v>
      </c>
      <c r="E109" s="432">
        <v>0.33</v>
      </c>
      <c r="F109" s="401">
        <v>0.4</v>
      </c>
      <c r="G109" s="402">
        <v>0.4</v>
      </c>
      <c r="H109" s="229"/>
      <c r="I109" s="229"/>
      <c r="J109" s="43"/>
      <c r="K109" s="43"/>
      <c r="L109" s="43"/>
      <c r="M109" s="43"/>
      <c r="N109" s="43"/>
      <c r="O109" s="43"/>
    </row>
    <row r="110" spans="1:15" s="1" customFormat="1" ht="20.25" customHeight="1" x14ac:dyDescent="0.25">
      <c r="A110" s="400" t="s">
        <v>15</v>
      </c>
      <c r="B110" s="803"/>
      <c r="C110" s="803"/>
      <c r="D110" s="401">
        <v>12.1</v>
      </c>
      <c r="E110" s="401">
        <v>12.1</v>
      </c>
      <c r="F110" s="401">
        <v>14</v>
      </c>
      <c r="G110" s="402">
        <v>14</v>
      </c>
      <c r="H110" s="229"/>
      <c r="I110" s="229"/>
      <c r="J110" s="43"/>
      <c r="K110" s="43"/>
      <c r="L110" s="43"/>
      <c r="M110" s="43"/>
      <c r="N110" s="43"/>
      <c r="O110" s="43"/>
    </row>
    <row r="111" spans="1:15" s="1" customFormat="1" ht="20.25" customHeight="1" x14ac:dyDescent="0.25">
      <c r="A111" s="357" t="s">
        <v>735</v>
      </c>
      <c r="B111" s="803"/>
      <c r="C111" s="803"/>
      <c r="D111" s="433">
        <v>0</v>
      </c>
      <c r="E111" s="434">
        <v>47</v>
      </c>
      <c r="F111" s="433">
        <v>0</v>
      </c>
      <c r="G111" s="435">
        <v>54</v>
      </c>
      <c r="H111" s="229"/>
      <c r="I111" s="229"/>
      <c r="J111" s="43"/>
      <c r="K111" s="43"/>
      <c r="L111" s="43"/>
      <c r="M111" s="43"/>
      <c r="N111" s="43"/>
      <c r="O111" s="43"/>
    </row>
    <row r="112" spans="1:15" s="1" customFormat="1" ht="20.25" customHeight="1" x14ac:dyDescent="0.25">
      <c r="A112" s="400" t="s">
        <v>715</v>
      </c>
      <c r="B112" s="803"/>
      <c r="C112" s="803"/>
      <c r="D112" s="403">
        <v>1.1000000000000001</v>
      </c>
      <c r="E112" s="401">
        <v>1.1000000000000001</v>
      </c>
      <c r="F112" s="358">
        <v>1.3</v>
      </c>
      <c r="G112" s="402">
        <v>1.3</v>
      </c>
      <c r="H112" s="229"/>
      <c r="I112" s="229"/>
      <c r="J112" s="43"/>
      <c r="K112" s="43"/>
      <c r="L112" s="43"/>
      <c r="M112" s="43"/>
      <c r="N112" s="43"/>
      <c r="O112" s="43"/>
    </row>
    <row r="113" spans="1:15" s="1" customFormat="1" ht="20.25" customHeight="1" x14ac:dyDescent="0.25">
      <c r="A113" s="400" t="s">
        <v>716</v>
      </c>
      <c r="B113" s="807"/>
      <c r="C113" s="807"/>
      <c r="D113" s="416" t="s">
        <v>724</v>
      </c>
      <c r="E113" s="417">
        <v>1.2</v>
      </c>
      <c r="F113" s="436" t="s">
        <v>471</v>
      </c>
      <c r="G113" s="418">
        <v>1.4</v>
      </c>
      <c r="H113" s="229"/>
      <c r="I113" s="229"/>
      <c r="J113" s="43"/>
      <c r="K113" s="43"/>
      <c r="L113" s="43"/>
      <c r="M113" s="43"/>
      <c r="N113" s="43"/>
      <c r="O113" s="43"/>
    </row>
    <row r="114" spans="1:15" s="1" customFormat="1" ht="20.25" customHeight="1" x14ac:dyDescent="0.25">
      <c r="A114" s="400" t="s">
        <v>733</v>
      </c>
      <c r="B114" s="807"/>
      <c r="C114" s="807"/>
      <c r="D114" s="416">
        <v>24.2</v>
      </c>
      <c r="E114" s="417">
        <v>24</v>
      </c>
      <c r="F114" s="416">
        <v>28.2</v>
      </c>
      <c r="G114" s="418">
        <v>28</v>
      </c>
      <c r="H114" s="229"/>
      <c r="I114" s="229"/>
      <c r="J114" s="43"/>
      <c r="K114" s="43"/>
      <c r="L114" s="43"/>
      <c r="M114" s="43"/>
      <c r="N114" s="43"/>
      <c r="O114" s="43"/>
    </row>
    <row r="115" spans="1:15" s="1" customFormat="1" ht="33" customHeight="1" x14ac:dyDescent="0.25">
      <c r="A115" s="437" t="s">
        <v>734</v>
      </c>
      <c r="B115" s="807"/>
      <c r="C115" s="807"/>
      <c r="D115" s="416">
        <v>0.3</v>
      </c>
      <c r="E115" s="417">
        <v>0.3</v>
      </c>
      <c r="F115" s="438">
        <v>0.4</v>
      </c>
      <c r="G115" s="439">
        <v>0.4</v>
      </c>
      <c r="H115" s="229"/>
      <c r="I115" s="229"/>
      <c r="J115" s="43"/>
      <c r="K115" s="43"/>
      <c r="L115" s="43"/>
      <c r="M115" s="43"/>
      <c r="N115" s="43"/>
      <c r="O115" s="43"/>
    </row>
    <row r="116" spans="1:15" s="2" customFormat="1" ht="15.75" thickBot="1" x14ac:dyDescent="0.3">
      <c r="A116" s="419" t="s">
        <v>16</v>
      </c>
      <c r="B116" s="808"/>
      <c r="C116" s="808"/>
      <c r="D116" s="420">
        <v>0</v>
      </c>
      <c r="E116" s="421">
        <v>60</v>
      </c>
      <c r="F116" s="420">
        <v>0</v>
      </c>
      <c r="G116" s="422">
        <v>70</v>
      </c>
      <c r="H116" s="423"/>
      <c r="I116" s="423"/>
      <c r="J116" s="20"/>
      <c r="K116" s="20"/>
      <c r="L116" s="20"/>
      <c r="M116" s="20"/>
      <c r="N116" s="20"/>
      <c r="O116" s="20"/>
    </row>
    <row r="117" spans="1:15" s="81" customFormat="1" ht="15.75" customHeight="1" thickBot="1" x14ac:dyDescent="0.3">
      <c r="A117" s="813"/>
      <c r="B117" s="814"/>
      <c r="C117" s="814"/>
      <c r="D117" s="814"/>
      <c r="E117" s="814"/>
      <c r="F117" s="814"/>
      <c r="G117" s="815"/>
      <c r="H117" s="424"/>
      <c r="I117" s="424"/>
      <c r="J117" s="107"/>
      <c r="K117" s="107"/>
      <c r="L117" s="107"/>
      <c r="M117" s="107"/>
      <c r="N117" s="107"/>
      <c r="O117" s="107"/>
    </row>
    <row r="118" spans="1:15" s="2" customFormat="1" x14ac:dyDescent="0.25">
      <c r="A118" s="777" t="s">
        <v>20</v>
      </c>
      <c r="B118" s="778"/>
      <c r="C118" s="778"/>
      <c r="D118" s="778"/>
      <c r="E118" s="778"/>
      <c r="F118" s="778"/>
      <c r="G118" s="779"/>
      <c r="H118" s="423"/>
      <c r="I118" s="423"/>
      <c r="J118" s="20"/>
      <c r="K118" s="20"/>
      <c r="L118" s="20"/>
      <c r="M118" s="20"/>
      <c r="N118" s="20"/>
      <c r="O118" s="20"/>
    </row>
    <row r="119" spans="1:15" s="2" customFormat="1" x14ac:dyDescent="0.25">
      <c r="A119" s="425" t="s">
        <v>27</v>
      </c>
      <c r="B119" s="780"/>
      <c r="C119" s="780"/>
      <c r="D119" s="780" t="s">
        <v>316</v>
      </c>
      <c r="E119" s="780"/>
      <c r="F119" s="780" t="s">
        <v>247</v>
      </c>
      <c r="G119" s="781"/>
      <c r="H119" s="423"/>
      <c r="I119" s="423"/>
      <c r="J119" s="20"/>
      <c r="K119" s="20"/>
      <c r="L119" s="20"/>
      <c r="M119" s="20"/>
      <c r="N119" s="20"/>
      <c r="O119" s="20"/>
    </row>
    <row r="120" spans="1:15" s="2" customFormat="1" x14ac:dyDescent="0.25">
      <c r="A120" s="782" t="s">
        <v>25</v>
      </c>
      <c r="B120" s="783"/>
      <c r="C120" s="783"/>
      <c r="D120" s="783"/>
      <c r="E120" s="783"/>
      <c r="F120" s="783"/>
      <c r="G120" s="784"/>
      <c r="H120" s="423"/>
      <c r="I120" s="423"/>
      <c r="J120" s="20"/>
      <c r="K120" s="20"/>
      <c r="L120" s="20"/>
      <c r="M120" s="20"/>
      <c r="N120" s="20"/>
      <c r="O120" s="20"/>
    </row>
    <row r="121" spans="1:15" s="20" customFormat="1" x14ac:dyDescent="0.25">
      <c r="A121" s="426" t="s">
        <v>21</v>
      </c>
      <c r="B121" s="785"/>
      <c r="C121" s="786"/>
      <c r="D121" s="720">
        <f>[1]TDSheet!$E$101</f>
        <v>2.74</v>
      </c>
      <c r="E121" s="720"/>
      <c r="F121" s="721">
        <f>[2]TDSheet!$E$480</f>
        <v>3.2</v>
      </c>
      <c r="G121" s="722"/>
      <c r="H121" s="423"/>
      <c r="I121" s="423"/>
    </row>
    <row r="122" spans="1:15" s="20" customFormat="1" x14ac:dyDescent="0.25">
      <c r="A122" s="426" t="s">
        <v>22</v>
      </c>
      <c r="B122" s="787"/>
      <c r="C122" s="788"/>
      <c r="D122" s="720">
        <f>[1]TDSheet!$F$101</f>
        <v>3.3</v>
      </c>
      <c r="E122" s="720"/>
      <c r="F122" s="721">
        <f>[2]TDSheet!$F$480</f>
        <v>4</v>
      </c>
      <c r="G122" s="722"/>
      <c r="H122" s="423"/>
      <c r="I122" s="423"/>
    </row>
    <row r="123" spans="1:15" s="20" customFormat="1" x14ac:dyDescent="0.25">
      <c r="A123" s="426" t="s">
        <v>23</v>
      </c>
      <c r="B123" s="787"/>
      <c r="C123" s="788"/>
      <c r="D123" s="720">
        <f>[1]TDSheet!$G$101</f>
        <v>37.799999999999997</v>
      </c>
      <c r="E123" s="720"/>
      <c r="F123" s="721">
        <f>[2]TDSheet!$G$480</f>
        <v>42</v>
      </c>
      <c r="G123" s="722"/>
      <c r="H123" s="423"/>
      <c r="I123" s="423"/>
    </row>
    <row r="124" spans="1:15" s="20" customFormat="1" x14ac:dyDescent="0.25">
      <c r="A124" s="426" t="s">
        <v>24</v>
      </c>
      <c r="B124" s="787"/>
      <c r="C124" s="788"/>
      <c r="D124" s="720">
        <f>[1]TDSheet!$H$101</f>
        <v>190.2</v>
      </c>
      <c r="E124" s="720"/>
      <c r="F124" s="721">
        <f>[2]TDSheet!$H$480</f>
        <v>223</v>
      </c>
      <c r="G124" s="722"/>
      <c r="H124" s="423"/>
      <c r="I124" s="423"/>
    </row>
    <row r="125" spans="1:15" s="20" customFormat="1" ht="15.75" thickBot="1" x14ac:dyDescent="0.3">
      <c r="A125" s="427" t="s">
        <v>26</v>
      </c>
      <c r="B125" s="789"/>
      <c r="C125" s="790"/>
      <c r="D125" s="816">
        <f>[1]TDSheet!$I$101</f>
        <v>0.17</v>
      </c>
      <c r="E125" s="816"/>
      <c r="F125" s="816">
        <f>[2]TDSheet!$I$480</f>
        <v>0.19</v>
      </c>
      <c r="G125" s="817"/>
      <c r="H125" s="423"/>
      <c r="I125" s="423"/>
    </row>
    <row r="126" spans="1:15" s="2" customFormat="1" ht="15.75" thickBot="1" x14ac:dyDescent="0.3">
      <c r="A126" s="428"/>
      <c r="B126" s="429"/>
      <c r="C126" s="429"/>
      <c r="D126" s="430"/>
      <c r="E126" s="430"/>
      <c r="F126" s="429"/>
      <c r="G126" s="431"/>
      <c r="H126" s="423"/>
      <c r="I126" s="423"/>
      <c r="J126" s="20"/>
      <c r="K126" s="20"/>
      <c r="L126" s="20"/>
      <c r="M126" s="20"/>
      <c r="N126" s="20"/>
      <c r="O126" s="20"/>
    </row>
    <row r="127" spans="1:15" s="2" customFormat="1" ht="32.25" customHeight="1" x14ac:dyDescent="0.25">
      <c r="A127" s="768" t="s">
        <v>28</v>
      </c>
      <c r="B127" s="770" t="s">
        <v>988</v>
      </c>
      <c r="C127" s="770"/>
      <c r="D127" s="770"/>
      <c r="E127" s="770"/>
      <c r="F127" s="770"/>
      <c r="G127" s="771"/>
      <c r="H127" s="423"/>
      <c r="I127" s="423"/>
      <c r="J127" s="20"/>
      <c r="K127" s="20"/>
      <c r="L127" s="20"/>
      <c r="M127" s="20"/>
      <c r="N127" s="20"/>
      <c r="O127" s="20"/>
    </row>
    <row r="128" spans="1:15" s="2" customFormat="1" ht="286.5" customHeight="1" thickBot="1" x14ac:dyDescent="0.3">
      <c r="A128" s="769"/>
      <c r="B128" s="772"/>
      <c r="C128" s="772"/>
      <c r="D128" s="772"/>
      <c r="E128" s="772"/>
      <c r="F128" s="772"/>
      <c r="G128" s="773"/>
      <c r="H128" s="423"/>
      <c r="I128" s="423"/>
      <c r="J128" s="20"/>
      <c r="K128" s="20"/>
      <c r="L128" s="20"/>
      <c r="M128" s="20"/>
      <c r="N128" s="20"/>
      <c r="O128" s="20"/>
    </row>
    <row r="129" spans="1:15" s="2" customFormat="1" ht="17.25" customHeight="1" thickBot="1" x14ac:dyDescent="0.3">
      <c r="A129" s="440"/>
      <c r="B129" s="441"/>
      <c r="C129" s="441"/>
      <c r="D129" s="441"/>
      <c r="E129" s="441"/>
      <c r="F129" s="441"/>
      <c r="G129" s="441"/>
      <c r="H129" s="423"/>
      <c r="I129" s="423"/>
      <c r="J129" s="20"/>
      <c r="K129" s="20"/>
      <c r="L129" s="20"/>
      <c r="M129" s="20"/>
      <c r="N129" s="20"/>
      <c r="O129" s="20"/>
    </row>
    <row r="130" spans="1:15" s="40" customFormat="1" ht="25.5" customHeight="1" x14ac:dyDescent="0.25">
      <c r="A130" s="394" t="s">
        <v>0</v>
      </c>
      <c r="B130" s="610" t="s">
        <v>998</v>
      </c>
      <c r="C130" s="610"/>
      <c r="D130" s="610"/>
      <c r="E130" s="610"/>
      <c r="F130" s="610"/>
      <c r="G130" s="611"/>
      <c r="H130" s="395"/>
      <c r="I130" s="395"/>
    </row>
    <row r="131" spans="1:15" s="43" customFormat="1" ht="24.75" customHeight="1" x14ac:dyDescent="0.25">
      <c r="A131" s="396" t="s">
        <v>2</v>
      </c>
      <c r="B131" s="796" t="s">
        <v>745</v>
      </c>
      <c r="C131" s="796"/>
      <c r="D131" s="796"/>
      <c r="E131" s="796"/>
      <c r="F131" s="796"/>
      <c r="G131" s="797"/>
      <c r="H131" s="229"/>
      <c r="I131" s="229"/>
    </row>
    <row r="132" spans="1:15" s="43" customFormat="1" ht="18.75" customHeight="1" x14ac:dyDescent="0.25">
      <c r="A132" s="396" t="s">
        <v>4</v>
      </c>
      <c r="B132" s="798" t="s">
        <v>746</v>
      </c>
      <c r="C132" s="798"/>
      <c r="D132" s="798"/>
      <c r="E132" s="798"/>
      <c r="F132" s="798"/>
      <c r="G132" s="799"/>
      <c r="H132" s="229"/>
      <c r="I132" s="229"/>
    </row>
    <row r="133" spans="1:15" s="43" customFormat="1" ht="48.75" customHeight="1" x14ac:dyDescent="0.25">
      <c r="A133" s="397" t="s">
        <v>5</v>
      </c>
      <c r="B133" s="800" t="s">
        <v>336</v>
      </c>
      <c r="C133" s="800"/>
      <c r="D133" s="800"/>
      <c r="E133" s="800"/>
      <c r="F133" s="800"/>
      <c r="G133" s="801"/>
      <c r="H133" s="229"/>
      <c r="I133" s="229"/>
    </row>
    <row r="134" spans="1:15" s="40" customFormat="1" x14ac:dyDescent="0.25">
      <c r="A134" s="802" t="s">
        <v>7</v>
      </c>
      <c r="B134" s="805" t="s">
        <v>9</v>
      </c>
      <c r="C134" s="805"/>
      <c r="D134" s="805"/>
      <c r="E134" s="805"/>
      <c r="F134" s="805"/>
      <c r="G134" s="806"/>
      <c r="H134" s="395"/>
      <c r="I134" s="395"/>
      <c r="M134" s="43"/>
    </row>
    <row r="135" spans="1:15" s="40" customFormat="1" x14ac:dyDescent="0.25">
      <c r="A135" s="802"/>
      <c r="B135" s="805" t="s">
        <v>10</v>
      </c>
      <c r="C135" s="805"/>
      <c r="D135" s="805"/>
      <c r="E135" s="805"/>
      <c r="F135" s="805"/>
      <c r="G135" s="806"/>
      <c r="H135" s="395"/>
      <c r="I135" s="395"/>
      <c r="M135" s="43"/>
    </row>
    <row r="136" spans="1:15" s="43" customFormat="1" ht="20.25" customHeight="1" x14ac:dyDescent="0.25">
      <c r="A136" s="802"/>
      <c r="B136" s="803"/>
      <c r="C136" s="803"/>
      <c r="D136" s="398" t="s">
        <v>8</v>
      </c>
      <c r="E136" s="398" t="s">
        <v>11</v>
      </c>
      <c r="F136" s="398" t="s">
        <v>8</v>
      </c>
      <c r="G136" s="399" t="s">
        <v>11</v>
      </c>
      <c r="H136" s="229"/>
      <c r="I136" s="229"/>
    </row>
    <row r="137" spans="1:15" s="43" customFormat="1" ht="20.25" customHeight="1" x14ac:dyDescent="0.25">
      <c r="A137" s="400" t="s">
        <v>714</v>
      </c>
      <c r="B137" s="803"/>
      <c r="C137" s="803"/>
      <c r="D137" s="401">
        <v>35</v>
      </c>
      <c r="E137" s="401">
        <v>35</v>
      </c>
      <c r="F137" s="401">
        <v>49</v>
      </c>
      <c r="G137" s="402">
        <v>49</v>
      </c>
      <c r="H137" s="229"/>
      <c r="I137" s="229"/>
    </row>
    <row r="138" spans="1:15" s="43" customFormat="1" ht="20.25" customHeight="1" x14ac:dyDescent="0.25">
      <c r="A138" s="400" t="s">
        <v>715</v>
      </c>
      <c r="B138" s="803"/>
      <c r="C138" s="803"/>
      <c r="D138" s="403">
        <v>1.1000000000000001</v>
      </c>
      <c r="E138" s="401">
        <v>1.1000000000000001</v>
      </c>
      <c r="F138" s="403">
        <v>1.5</v>
      </c>
      <c r="G138" s="402">
        <v>1.5</v>
      </c>
      <c r="H138" s="229"/>
      <c r="I138" s="229"/>
    </row>
    <row r="139" spans="1:15" s="43" customFormat="1" ht="20.25" customHeight="1" x14ac:dyDescent="0.25">
      <c r="A139" s="400" t="s">
        <v>722</v>
      </c>
      <c r="B139" s="803"/>
      <c r="C139" s="803"/>
      <c r="D139" s="403">
        <v>1.7</v>
      </c>
      <c r="E139" s="401">
        <v>1.7</v>
      </c>
      <c r="F139" s="403">
        <v>2.2999999999999998</v>
      </c>
      <c r="G139" s="402">
        <v>2.2999999999999998</v>
      </c>
      <c r="H139" s="229"/>
      <c r="I139" s="229"/>
    </row>
    <row r="140" spans="1:15" s="43" customFormat="1" ht="20.25" customHeight="1" x14ac:dyDescent="0.25">
      <c r="A140" s="400" t="s">
        <v>235</v>
      </c>
      <c r="B140" s="803"/>
      <c r="C140" s="803"/>
      <c r="D140" s="401" t="s">
        <v>471</v>
      </c>
      <c r="E140" s="401">
        <v>1.6</v>
      </c>
      <c r="F140" s="401" t="s">
        <v>513</v>
      </c>
      <c r="G140" s="402">
        <v>1.9</v>
      </c>
      <c r="H140" s="229"/>
      <c r="I140" s="229"/>
    </row>
    <row r="141" spans="1:15" s="43" customFormat="1" ht="20.25" customHeight="1" x14ac:dyDescent="0.25">
      <c r="A141" s="400" t="s">
        <v>129</v>
      </c>
      <c r="B141" s="803"/>
      <c r="C141" s="803"/>
      <c r="D141" s="403">
        <v>1.1000000000000001</v>
      </c>
      <c r="E141" s="401">
        <v>1.1000000000000001</v>
      </c>
      <c r="F141" s="403">
        <v>1.5</v>
      </c>
      <c r="G141" s="402">
        <v>1.5</v>
      </c>
      <c r="H141" s="229"/>
      <c r="I141" s="229"/>
    </row>
    <row r="142" spans="1:15" s="43" customFormat="1" ht="20.25" customHeight="1" x14ac:dyDescent="0.25">
      <c r="A142" s="400" t="s">
        <v>148</v>
      </c>
      <c r="B142" s="803"/>
      <c r="C142" s="803"/>
      <c r="D142" s="403">
        <v>0.6</v>
      </c>
      <c r="E142" s="401">
        <v>0.6</v>
      </c>
      <c r="F142" s="403">
        <v>0.8</v>
      </c>
      <c r="G142" s="402">
        <v>0.8</v>
      </c>
      <c r="H142" s="229"/>
      <c r="I142" s="229"/>
    </row>
    <row r="143" spans="1:15" s="43" customFormat="1" ht="20.25" customHeight="1" x14ac:dyDescent="0.25">
      <c r="A143" s="400" t="s">
        <v>719</v>
      </c>
      <c r="B143" s="803"/>
      <c r="C143" s="803"/>
      <c r="D143" s="403">
        <v>0.3</v>
      </c>
      <c r="E143" s="401">
        <v>0.3</v>
      </c>
      <c r="F143" s="403">
        <v>0.4</v>
      </c>
      <c r="G143" s="402">
        <v>0.4</v>
      </c>
      <c r="H143" s="229"/>
      <c r="I143" s="229"/>
    </row>
    <row r="144" spans="1:15" s="43" customFormat="1" ht="20.25" customHeight="1" x14ac:dyDescent="0.25">
      <c r="A144" s="442" t="s">
        <v>748</v>
      </c>
      <c r="B144" s="807"/>
      <c r="C144" s="807"/>
      <c r="D144" s="416">
        <v>3.6</v>
      </c>
      <c r="E144" s="417" t="s">
        <v>751</v>
      </c>
      <c r="F144" s="416">
        <v>5.0999999999999996</v>
      </c>
      <c r="G144" s="418" t="s">
        <v>752</v>
      </c>
      <c r="H144" s="229">
        <f>(D144+D145)/2</f>
        <v>3.7</v>
      </c>
      <c r="I144" s="229">
        <f>(F144+F145)/2</f>
        <v>5.25</v>
      </c>
    </row>
    <row r="145" spans="1:9" s="43" customFormat="1" ht="20.25" customHeight="1" x14ac:dyDescent="0.25">
      <c r="A145" s="442" t="s">
        <v>749</v>
      </c>
      <c r="B145" s="807"/>
      <c r="C145" s="807"/>
      <c r="D145" s="416">
        <v>3.8</v>
      </c>
      <c r="E145" s="417" t="s">
        <v>751</v>
      </c>
      <c r="F145" s="416">
        <v>5.4</v>
      </c>
      <c r="G145" s="418" t="s">
        <v>752</v>
      </c>
      <c r="H145" s="229"/>
      <c r="I145" s="229"/>
    </row>
    <row r="146" spans="1:9" s="43" customFormat="1" ht="20.25" customHeight="1" x14ac:dyDescent="0.25">
      <c r="A146" s="443" t="s">
        <v>716</v>
      </c>
      <c r="B146" s="807"/>
      <c r="C146" s="807"/>
      <c r="D146" s="416" t="s">
        <v>747</v>
      </c>
      <c r="E146" s="417">
        <v>0.8</v>
      </c>
      <c r="F146" s="416" t="s">
        <v>724</v>
      </c>
      <c r="G146" s="418">
        <v>1.1000000000000001</v>
      </c>
      <c r="H146" s="229"/>
      <c r="I146" s="229"/>
    </row>
    <row r="147" spans="1:9" s="113" customFormat="1" ht="20.25" customHeight="1" x14ac:dyDescent="0.25">
      <c r="A147" s="410" t="s">
        <v>717</v>
      </c>
      <c r="B147" s="807"/>
      <c r="C147" s="807"/>
      <c r="D147" s="411">
        <v>0</v>
      </c>
      <c r="E147" s="412">
        <v>45</v>
      </c>
      <c r="F147" s="411">
        <v>0</v>
      </c>
      <c r="G147" s="413">
        <v>63</v>
      </c>
      <c r="H147" s="414"/>
      <c r="I147" s="414"/>
    </row>
    <row r="148" spans="1:9" s="112" customFormat="1" ht="20.25" customHeight="1" x14ac:dyDescent="0.25">
      <c r="A148" s="415" t="s">
        <v>15</v>
      </c>
      <c r="B148" s="807"/>
      <c r="C148" s="807"/>
      <c r="D148" s="416">
        <v>15</v>
      </c>
      <c r="E148" s="417">
        <v>15</v>
      </c>
      <c r="F148" s="416">
        <v>21</v>
      </c>
      <c r="G148" s="418">
        <v>21</v>
      </c>
      <c r="H148" s="229"/>
      <c r="I148" s="229"/>
    </row>
    <row r="149" spans="1:9" s="43" customFormat="1" ht="20.25" customHeight="1" x14ac:dyDescent="0.25">
      <c r="A149" s="410" t="s">
        <v>245</v>
      </c>
      <c r="B149" s="807"/>
      <c r="C149" s="807"/>
      <c r="D149" s="416">
        <v>0</v>
      </c>
      <c r="E149" s="412">
        <v>57</v>
      </c>
      <c r="F149" s="416">
        <v>0</v>
      </c>
      <c r="G149" s="413">
        <v>79</v>
      </c>
      <c r="H149" s="229"/>
      <c r="I149" s="229"/>
    </row>
    <row r="150" spans="1:9" s="20" customFormat="1" ht="15.75" thickBot="1" x14ac:dyDescent="0.3">
      <c r="A150" s="419" t="s">
        <v>16</v>
      </c>
      <c r="B150" s="808"/>
      <c r="C150" s="808"/>
      <c r="D150" s="420">
        <v>0</v>
      </c>
      <c r="E150" s="421">
        <v>50</v>
      </c>
      <c r="F150" s="420">
        <v>0</v>
      </c>
      <c r="G150" s="422">
        <v>70</v>
      </c>
      <c r="H150" s="423"/>
      <c r="I150" s="423"/>
    </row>
    <row r="151" spans="1:9" s="107" customFormat="1" ht="15.75" customHeight="1" thickBot="1" x14ac:dyDescent="0.3">
      <c r="A151" s="774" t="s">
        <v>750</v>
      </c>
      <c r="B151" s="775"/>
      <c r="C151" s="775"/>
      <c r="D151" s="775"/>
      <c r="E151" s="775"/>
      <c r="F151" s="775"/>
      <c r="G151" s="776"/>
      <c r="H151" s="424"/>
      <c r="I151" s="424"/>
    </row>
    <row r="152" spans="1:9" s="20" customFormat="1" x14ac:dyDescent="0.25">
      <c r="A152" s="777" t="s">
        <v>20</v>
      </c>
      <c r="B152" s="778"/>
      <c r="C152" s="778"/>
      <c r="D152" s="778"/>
      <c r="E152" s="778"/>
      <c r="F152" s="778"/>
      <c r="G152" s="779"/>
      <c r="H152" s="423"/>
      <c r="I152" s="423"/>
    </row>
    <row r="153" spans="1:9" s="20" customFormat="1" x14ac:dyDescent="0.25">
      <c r="A153" s="425" t="s">
        <v>27</v>
      </c>
      <c r="B153" s="780"/>
      <c r="C153" s="780"/>
      <c r="D153" s="780" t="s">
        <v>545</v>
      </c>
      <c r="E153" s="780"/>
      <c r="F153" s="780" t="s">
        <v>247</v>
      </c>
      <c r="G153" s="781"/>
      <c r="H153" s="423"/>
      <c r="I153" s="423"/>
    </row>
    <row r="154" spans="1:9" s="20" customFormat="1" x14ac:dyDescent="0.25">
      <c r="A154" s="782" t="s">
        <v>25</v>
      </c>
      <c r="B154" s="783"/>
      <c r="C154" s="783"/>
      <c r="D154" s="783"/>
      <c r="E154" s="783"/>
      <c r="F154" s="783"/>
      <c r="G154" s="784"/>
      <c r="H154" s="423"/>
      <c r="I154" s="423"/>
    </row>
    <row r="155" spans="1:9" s="20" customFormat="1" x14ac:dyDescent="0.25">
      <c r="A155" s="426" t="s">
        <v>21</v>
      </c>
      <c r="B155" s="785"/>
      <c r="C155" s="786"/>
      <c r="D155" s="720">
        <f>[3]TDSheet!$E$216</f>
        <v>4</v>
      </c>
      <c r="E155" s="720"/>
      <c r="F155" s="721">
        <f>[4]TDSheet!$E$215</f>
        <v>5.7</v>
      </c>
      <c r="G155" s="722"/>
      <c r="H155" s="423"/>
      <c r="I155" s="423"/>
    </row>
    <row r="156" spans="1:9" s="20" customFormat="1" x14ac:dyDescent="0.25">
      <c r="A156" s="426" t="s">
        <v>22</v>
      </c>
      <c r="B156" s="787"/>
      <c r="C156" s="788"/>
      <c r="D156" s="720">
        <f>[3]TDSheet!$F$216</f>
        <v>1.4</v>
      </c>
      <c r="E156" s="720"/>
      <c r="F156" s="721">
        <f>[4]TDSheet!$F$215</f>
        <v>2</v>
      </c>
      <c r="G156" s="722"/>
      <c r="H156" s="423"/>
      <c r="I156" s="423"/>
    </row>
    <row r="157" spans="1:9" s="20" customFormat="1" x14ac:dyDescent="0.25">
      <c r="A157" s="426" t="s">
        <v>23</v>
      </c>
      <c r="B157" s="787"/>
      <c r="C157" s="788"/>
      <c r="D157" s="720">
        <f>[3]TDSheet!$G$216</f>
        <v>25.3</v>
      </c>
      <c r="E157" s="720"/>
      <c r="F157" s="721">
        <f>[4]TDSheet!$G$215</f>
        <v>35.299999999999997</v>
      </c>
      <c r="G157" s="722"/>
      <c r="H157" s="423"/>
      <c r="I157" s="423"/>
    </row>
    <row r="158" spans="1:9" s="20" customFormat="1" x14ac:dyDescent="0.25">
      <c r="A158" s="426" t="s">
        <v>24</v>
      </c>
      <c r="B158" s="787"/>
      <c r="C158" s="788"/>
      <c r="D158" s="720">
        <f>[3]TDSheet!$H$216</f>
        <v>130.4</v>
      </c>
      <c r="E158" s="720"/>
      <c r="F158" s="721">
        <f>[4]TDSheet!$H$215</f>
        <v>182.56</v>
      </c>
      <c r="G158" s="722"/>
      <c r="H158" s="423"/>
      <c r="I158" s="423"/>
    </row>
    <row r="159" spans="1:9" s="20" customFormat="1" ht="15.75" thickBot="1" x14ac:dyDescent="0.3">
      <c r="A159" s="427" t="s">
        <v>26</v>
      </c>
      <c r="B159" s="789"/>
      <c r="C159" s="790"/>
      <c r="D159" s="723">
        <f>[3]TDSheet!$I$216</f>
        <v>2.6</v>
      </c>
      <c r="E159" s="723"/>
      <c r="F159" s="724">
        <f>[4]TDSheet!$I$215</f>
        <v>3.6</v>
      </c>
      <c r="G159" s="725"/>
      <c r="H159" s="423"/>
      <c r="I159" s="423"/>
    </row>
    <row r="160" spans="1:9" s="20" customFormat="1" ht="15.75" thickBot="1" x14ac:dyDescent="0.3">
      <c r="A160" s="428"/>
      <c r="B160" s="429"/>
      <c r="C160" s="429"/>
      <c r="D160" s="430"/>
      <c r="E160" s="430"/>
      <c r="F160" s="429"/>
      <c r="G160" s="431"/>
      <c r="H160" s="423"/>
      <c r="I160" s="423"/>
    </row>
    <row r="161" spans="1:13" s="20" customFormat="1" ht="32.25" customHeight="1" x14ac:dyDescent="0.25">
      <c r="A161" s="768" t="s">
        <v>28</v>
      </c>
      <c r="B161" s="770" t="s">
        <v>989</v>
      </c>
      <c r="C161" s="770"/>
      <c r="D161" s="770"/>
      <c r="E161" s="770"/>
      <c r="F161" s="770"/>
      <c r="G161" s="771"/>
      <c r="H161" s="423"/>
      <c r="I161" s="423"/>
    </row>
    <row r="162" spans="1:13" s="20" customFormat="1" ht="288" customHeight="1" thickBot="1" x14ac:dyDescent="0.3">
      <c r="A162" s="769"/>
      <c r="B162" s="772"/>
      <c r="C162" s="772"/>
      <c r="D162" s="772"/>
      <c r="E162" s="772"/>
      <c r="F162" s="772"/>
      <c r="G162" s="773"/>
      <c r="H162" s="423"/>
      <c r="I162" s="423"/>
    </row>
    <row r="163" spans="1:13" s="20" customFormat="1" ht="17.25" customHeight="1" thickBot="1" x14ac:dyDescent="0.3">
      <c r="A163" s="440"/>
      <c r="B163" s="441"/>
      <c r="C163" s="441"/>
      <c r="D163" s="441"/>
      <c r="E163" s="441"/>
      <c r="F163" s="441"/>
      <c r="G163" s="441"/>
      <c r="H163" s="423"/>
      <c r="I163" s="423"/>
    </row>
    <row r="164" spans="1:13" s="40" customFormat="1" ht="25.5" customHeight="1" x14ac:dyDescent="0.25">
      <c r="A164" s="394" t="s">
        <v>0</v>
      </c>
      <c r="B164" s="610" t="s">
        <v>999</v>
      </c>
      <c r="C164" s="610"/>
      <c r="D164" s="610"/>
      <c r="E164" s="610"/>
      <c r="F164" s="610"/>
      <c r="G164" s="611"/>
      <c r="H164" s="395"/>
      <c r="I164" s="395"/>
    </row>
    <row r="165" spans="1:13" s="43" customFormat="1" ht="24.75" customHeight="1" x14ac:dyDescent="0.25">
      <c r="A165" s="396" t="s">
        <v>2</v>
      </c>
      <c r="B165" s="796" t="s">
        <v>756</v>
      </c>
      <c r="C165" s="796"/>
      <c r="D165" s="796"/>
      <c r="E165" s="796"/>
      <c r="F165" s="796"/>
      <c r="G165" s="797"/>
      <c r="H165" s="229"/>
      <c r="I165" s="229"/>
    </row>
    <row r="166" spans="1:13" s="43" customFormat="1" ht="18.75" customHeight="1" x14ac:dyDescent="0.25">
      <c r="A166" s="396" t="s">
        <v>4</v>
      </c>
      <c r="B166" s="798" t="s">
        <v>757</v>
      </c>
      <c r="C166" s="798"/>
      <c r="D166" s="798"/>
      <c r="E166" s="798"/>
      <c r="F166" s="798"/>
      <c r="G166" s="799"/>
      <c r="H166" s="229"/>
      <c r="I166" s="229"/>
    </row>
    <row r="167" spans="1:13" s="43" customFormat="1" ht="48.75" customHeight="1" x14ac:dyDescent="0.25">
      <c r="A167" s="397" t="s">
        <v>5</v>
      </c>
      <c r="B167" s="800" t="s">
        <v>336</v>
      </c>
      <c r="C167" s="800"/>
      <c r="D167" s="800"/>
      <c r="E167" s="800"/>
      <c r="F167" s="800"/>
      <c r="G167" s="801"/>
      <c r="H167" s="229"/>
      <c r="I167" s="229"/>
    </row>
    <row r="168" spans="1:13" s="40" customFormat="1" x14ac:dyDescent="0.25">
      <c r="A168" s="802" t="s">
        <v>7</v>
      </c>
      <c r="B168" s="805" t="s">
        <v>9</v>
      </c>
      <c r="C168" s="805"/>
      <c r="D168" s="805"/>
      <c r="E168" s="805"/>
      <c r="F168" s="805"/>
      <c r="G168" s="806"/>
      <c r="H168" s="395"/>
      <c r="I168" s="395"/>
      <c r="M168" s="43"/>
    </row>
    <row r="169" spans="1:13" s="40" customFormat="1" x14ac:dyDescent="0.25">
      <c r="A169" s="802"/>
      <c r="B169" s="805" t="s">
        <v>10</v>
      </c>
      <c r="C169" s="805"/>
      <c r="D169" s="805"/>
      <c r="E169" s="805"/>
      <c r="F169" s="805"/>
      <c r="G169" s="806"/>
      <c r="H169" s="395"/>
      <c r="I169" s="395"/>
      <c r="M169" s="43"/>
    </row>
    <row r="170" spans="1:13" s="43" customFormat="1" ht="20.25" customHeight="1" x14ac:dyDescent="0.25">
      <c r="A170" s="802"/>
      <c r="B170" s="803"/>
      <c r="C170" s="803"/>
      <c r="D170" s="398" t="s">
        <v>8</v>
      </c>
      <c r="E170" s="398" t="s">
        <v>11</v>
      </c>
      <c r="F170" s="398" t="s">
        <v>8</v>
      </c>
      <c r="G170" s="399" t="s">
        <v>11</v>
      </c>
      <c r="H170" s="229"/>
      <c r="I170" s="229"/>
    </row>
    <row r="171" spans="1:13" s="43" customFormat="1" ht="20.25" customHeight="1" x14ac:dyDescent="0.25">
      <c r="A171" s="415" t="s">
        <v>714</v>
      </c>
      <c r="B171" s="803"/>
      <c r="C171" s="803"/>
      <c r="D171" s="401">
        <v>35</v>
      </c>
      <c r="E171" s="401">
        <v>35</v>
      </c>
      <c r="F171" s="401">
        <v>40</v>
      </c>
      <c r="G171" s="402">
        <v>40</v>
      </c>
      <c r="H171" s="229"/>
      <c r="I171" s="229"/>
    </row>
    <row r="172" spans="1:13" s="43" customFormat="1" ht="20.25" customHeight="1" x14ac:dyDescent="0.25">
      <c r="A172" s="415" t="s">
        <v>715</v>
      </c>
      <c r="B172" s="803"/>
      <c r="C172" s="803"/>
      <c r="D172" s="403">
        <v>1.1000000000000001</v>
      </c>
      <c r="E172" s="401">
        <v>1.1000000000000001</v>
      </c>
      <c r="F172" s="403">
        <v>1.3</v>
      </c>
      <c r="G172" s="402">
        <v>1.3</v>
      </c>
      <c r="H172" s="229"/>
      <c r="I172" s="229"/>
    </row>
    <row r="173" spans="1:13" s="43" customFormat="1" ht="20.25" customHeight="1" x14ac:dyDescent="0.25">
      <c r="A173" s="415" t="s">
        <v>722</v>
      </c>
      <c r="B173" s="803"/>
      <c r="C173" s="803"/>
      <c r="D173" s="403">
        <v>5</v>
      </c>
      <c r="E173" s="401">
        <v>5</v>
      </c>
      <c r="F173" s="403">
        <v>5.8</v>
      </c>
      <c r="G173" s="402">
        <v>5.8</v>
      </c>
      <c r="H173" s="229"/>
      <c r="I173" s="229"/>
    </row>
    <row r="174" spans="1:13" s="43" customFormat="1" ht="20.25" customHeight="1" x14ac:dyDescent="0.25">
      <c r="A174" s="415" t="s">
        <v>129</v>
      </c>
      <c r="B174" s="803"/>
      <c r="C174" s="803"/>
      <c r="D174" s="403">
        <v>1.2</v>
      </c>
      <c r="E174" s="401">
        <v>1.2</v>
      </c>
      <c r="F174" s="403">
        <v>1.4</v>
      </c>
      <c r="G174" s="402">
        <v>1.4</v>
      </c>
      <c r="H174" s="229"/>
      <c r="I174" s="229"/>
    </row>
    <row r="175" spans="1:13" s="43" customFormat="1" ht="20.25" customHeight="1" x14ac:dyDescent="0.25">
      <c r="A175" s="415" t="s">
        <v>758</v>
      </c>
      <c r="B175" s="803"/>
      <c r="C175" s="803"/>
      <c r="D175" s="403" t="s">
        <v>759</v>
      </c>
      <c r="E175" s="401">
        <v>5.4</v>
      </c>
      <c r="F175" s="403" t="s">
        <v>548</v>
      </c>
      <c r="G175" s="402">
        <v>6.3</v>
      </c>
      <c r="H175" s="229"/>
      <c r="I175" s="229"/>
    </row>
    <row r="176" spans="1:13" s="43" customFormat="1" ht="20.25" customHeight="1" x14ac:dyDescent="0.25">
      <c r="A176" s="415" t="s">
        <v>14</v>
      </c>
      <c r="B176" s="803"/>
      <c r="C176" s="803"/>
      <c r="D176" s="403">
        <v>10.3</v>
      </c>
      <c r="E176" s="401">
        <v>10.3</v>
      </c>
      <c r="F176" s="403">
        <v>12</v>
      </c>
      <c r="G176" s="402">
        <v>12</v>
      </c>
      <c r="H176" s="229"/>
      <c r="I176" s="229"/>
    </row>
    <row r="177" spans="1:9" s="43" customFormat="1" ht="20.25" customHeight="1" x14ac:dyDescent="0.25">
      <c r="A177" s="415" t="s">
        <v>233</v>
      </c>
      <c r="B177" s="803"/>
      <c r="C177" s="803"/>
      <c r="D177" s="403">
        <v>15.9</v>
      </c>
      <c r="E177" s="401">
        <v>15.7</v>
      </c>
      <c r="F177" s="403">
        <v>18.5</v>
      </c>
      <c r="G177" s="402">
        <v>18.3</v>
      </c>
      <c r="H177" s="229"/>
      <c r="I177" s="229"/>
    </row>
    <row r="178" spans="1:9" s="43" customFormat="1" ht="20.25" customHeight="1" x14ac:dyDescent="0.25">
      <c r="A178" s="415" t="s">
        <v>719</v>
      </c>
      <c r="B178" s="803"/>
      <c r="C178" s="803"/>
      <c r="D178" s="403">
        <v>0.3</v>
      </c>
      <c r="E178" s="401">
        <v>0.3</v>
      </c>
      <c r="F178" s="403">
        <v>0.4</v>
      </c>
      <c r="G178" s="402">
        <v>0.4</v>
      </c>
      <c r="H178" s="229"/>
      <c r="I178" s="229"/>
    </row>
    <row r="179" spans="1:9" s="43" customFormat="1" ht="20.25" customHeight="1" x14ac:dyDescent="0.25">
      <c r="A179" s="415" t="s">
        <v>148</v>
      </c>
      <c r="B179" s="803"/>
      <c r="C179" s="803"/>
      <c r="D179" s="407">
        <v>0.36</v>
      </c>
      <c r="E179" s="408">
        <v>0.36</v>
      </c>
      <c r="F179" s="403">
        <v>0.42</v>
      </c>
      <c r="G179" s="402">
        <v>0.42</v>
      </c>
      <c r="H179" s="229"/>
      <c r="I179" s="229"/>
    </row>
    <row r="180" spans="1:9" s="43" customFormat="1" ht="20.25" customHeight="1" x14ac:dyDescent="0.25">
      <c r="A180" s="444" t="s">
        <v>203</v>
      </c>
      <c r="B180" s="803"/>
      <c r="C180" s="803"/>
      <c r="D180" s="407">
        <v>0.04</v>
      </c>
      <c r="E180" s="408">
        <v>0.04</v>
      </c>
      <c r="F180" s="407">
        <v>0.05</v>
      </c>
      <c r="G180" s="409">
        <v>0.05</v>
      </c>
      <c r="H180" s="229"/>
      <c r="I180" s="229"/>
    </row>
    <row r="181" spans="1:9" s="43" customFormat="1" ht="20.25" customHeight="1" x14ac:dyDescent="0.25">
      <c r="A181" s="415" t="s">
        <v>716</v>
      </c>
      <c r="B181" s="807"/>
      <c r="C181" s="807"/>
      <c r="D181" s="416" t="s">
        <v>724</v>
      </c>
      <c r="E181" s="417">
        <v>1.2</v>
      </c>
      <c r="F181" s="416" t="s">
        <v>471</v>
      </c>
      <c r="G181" s="418">
        <v>1.4</v>
      </c>
      <c r="H181" s="229"/>
      <c r="I181" s="229"/>
    </row>
    <row r="182" spans="1:9" s="113" customFormat="1" ht="20.25" customHeight="1" x14ac:dyDescent="0.25">
      <c r="A182" s="359" t="s">
        <v>717</v>
      </c>
      <c r="B182" s="807"/>
      <c r="C182" s="807"/>
      <c r="D182" s="411">
        <v>0</v>
      </c>
      <c r="E182" s="412">
        <v>78</v>
      </c>
      <c r="F182" s="411">
        <v>0</v>
      </c>
      <c r="G182" s="413">
        <v>91</v>
      </c>
      <c r="H182" s="414"/>
      <c r="I182" s="414"/>
    </row>
    <row r="183" spans="1:9" s="43" customFormat="1" ht="20.25" customHeight="1" x14ac:dyDescent="0.25">
      <c r="A183" s="359" t="s">
        <v>245</v>
      </c>
      <c r="B183" s="807"/>
      <c r="C183" s="807"/>
      <c r="D183" s="416"/>
      <c r="E183" s="412">
        <v>71</v>
      </c>
      <c r="F183" s="416"/>
      <c r="G183" s="413">
        <v>83</v>
      </c>
      <c r="H183" s="229"/>
      <c r="I183" s="229"/>
    </row>
    <row r="184" spans="1:9" s="20" customFormat="1" ht="15.75" thickBot="1" x14ac:dyDescent="0.3">
      <c r="A184" s="419" t="s">
        <v>16</v>
      </c>
      <c r="B184" s="808"/>
      <c r="C184" s="808"/>
      <c r="D184" s="420">
        <v>0</v>
      </c>
      <c r="E184" s="421">
        <v>60</v>
      </c>
      <c r="F184" s="420">
        <v>0</v>
      </c>
      <c r="G184" s="422">
        <v>70</v>
      </c>
      <c r="H184" s="423"/>
      <c r="I184" s="423"/>
    </row>
    <row r="185" spans="1:9" s="107" customFormat="1" ht="15.75" customHeight="1" thickBot="1" x14ac:dyDescent="0.3">
      <c r="A185" s="774" t="s">
        <v>750</v>
      </c>
      <c r="B185" s="775"/>
      <c r="C185" s="775"/>
      <c r="D185" s="775"/>
      <c r="E185" s="775"/>
      <c r="F185" s="775"/>
      <c r="G185" s="776"/>
      <c r="H185" s="424"/>
      <c r="I185" s="424"/>
    </row>
    <row r="186" spans="1:9" s="20" customFormat="1" x14ac:dyDescent="0.25">
      <c r="A186" s="777" t="s">
        <v>20</v>
      </c>
      <c r="B186" s="778"/>
      <c r="C186" s="778"/>
      <c r="D186" s="778"/>
      <c r="E186" s="778"/>
      <c r="F186" s="778"/>
      <c r="G186" s="779"/>
      <c r="H186" s="423"/>
      <c r="I186" s="423"/>
    </row>
    <row r="187" spans="1:9" s="20" customFormat="1" x14ac:dyDescent="0.25">
      <c r="A187" s="425" t="s">
        <v>27</v>
      </c>
      <c r="B187" s="780"/>
      <c r="C187" s="780"/>
      <c r="D187" s="780" t="s">
        <v>316</v>
      </c>
      <c r="E187" s="780"/>
      <c r="F187" s="780" t="s">
        <v>247</v>
      </c>
      <c r="G187" s="781"/>
      <c r="H187" s="423"/>
      <c r="I187" s="423"/>
    </row>
    <row r="188" spans="1:9" s="20" customFormat="1" x14ac:dyDescent="0.25">
      <c r="A188" s="782" t="s">
        <v>25</v>
      </c>
      <c r="B188" s="783"/>
      <c r="C188" s="783"/>
      <c r="D188" s="783"/>
      <c r="E188" s="783"/>
      <c r="F188" s="783"/>
      <c r="G188" s="784"/>
      <c r="H188" s="423"/>
      <c r="I188" s="423"/>
    </row>
    <row r="189" spans="1:9" s="20" customFormat="1" x14ac:dyDescent="0.25">
      <c r="A189" s="426" t="s">
        <v>21</v>
      </c>
      <c r="B189" s="785"/>
      <c r="C189" s="786"/>
      <c r="D189" s="720">
        <f>[3]TDSheet!$E$253</f>
        <v>6.1</v>
      </c>
      <c r="E189" s="720"/>
      <c r="F189" s="721">
        <f>[4]TDSheet!$E$252</f>
        <v>6.8</v>
      </c>
      <c r="G189" s="722"/>
      <c r="H189" s="423"/>
      <c r="I189" s="423"/>
    </row>
    <row r="190" spans="1:9" s="20" customFormat="1" x14ac:dyDescent="0.25">
      <c r="A190" s="426" t="s">
        <v>22</v>
      </c>
      <c r="B190" s="787"/>
      <c r="C190" s="788"/>
      <c r="D190" s="720">
        <f>[3]TDSheet!$F$253</f>
        <v>2.1</v>
      </c>
      <c r="E190" s="720"/>
      <c r="F190" s="721">
        <f>[4]TDSheet!$F$252</f>
        <v>2.4443999999999999</v>
      </c>
      <c r="G190" s="722"/>
      <c r="H190" s="423"/>
      <c r="I190" s="423"/>
    </row>
    <row r="191" spans="1:9" s="20" customFormat="1" x14ac:dyDescent="0.25">
      <c r="A191" s="426" t="s">
        <v>23</v>
      </c>
      <c r="B191" s="787"/>
      <c r="C191" s="788"/>
      <c r="D191" s="720">
        <f>[3]TDSheet!$G$253</f>
        <v>32.299999999999997</v>
      </c>
      <c r="E191" s="720"/>
      <c r="F191" s="721">
        <f>[4]TDSheet!$G$252</f>
        <v>37.700000000000003</v>
      </c>
      <c r="G191" s="722"/>
      <c r="H191" s="423"/>
      <c r="I191" s="423"/>
    </row>
    <row r="192" spans="1:9" s="20" customFormat="1" x14ac:dyDescent="0.25">
      <c r="A192" s="426" t="s">
        <v>24</v>
      </c>
      <c r="B192" s="787"/>
      <c r="C192" s="788"/>
      <c r="D192" s="720">
        <f>[3]TDSheet!$H$253</f>
        <v>175</v>
      </c>
      <c r="E192" s="720"/>
      <c r="F192" s="721">
        <f>[4]TDSheet!$H$252</f>
        <v>204.17</v>
      </c>
      <c r="G192" s="722"/>
      <c r="H192" s="423"/>
      <c r="I192" s="423"/>
    </row>
    <row r="193" spans="1:13" s="20" customFormat="1" ht="15.75" thickBot="1" x14ac:dyDescent="0.3">
      <c r="A193" s="427" t="s">
        <v>26</v>
      </c>
      <c r="B193" s="789"/>
      <c r="C193" s="790"/>
      <c r="D193" s="723">
        <f>[3]TDSheet!$I$253</f>
        <v>0.09</v>
      </c>
      <c r="E193" s="723"/>
      <c r="F193" s="728">
        <f>[4]TDSheet!$I$252</f>
        <v>0.11</v>
      </c>
      <c r="G193" s="729"/>
      <c r="H193" s="423"/>
      <c r="I193" s="423"/>
    </row>
    <row r="194" spans="1:13" s="20" customFormat="1" ht="15.75" thickBot="1" x14ac:dyDescent="0.3">
      <c r="A194" s="428"/>
      <c r="B194" s="429"/>
      <c r="C194" s="429"/>
      <c r="D194" s="430"/>
      <c r="E194" s="430"/>
      <c r="F194" s="429"/>
      <c r="G194" s="431"/>
      <c r="H194" s="423"/>
      <c r="I194" s="423"/>
    </row>
    <row r="195" spans="1:13" s="20" customFormat="1" ht="32.25" customHeight="1" x14ac:dyDescent="0.25">
      <c r="A195" s="768" t="s">
        <v>28</v>
      </c>
      <c r="B195" s="770" t="s">
        <v>990</v>
      </c>
      <c r="C195" s="770"/>
      <c r="D195" s="770"/>
      <c r="E195" s="770"/>
      <c r="F195" s="770"/>
      <c r="G195" s="771"/>
      <c r="H195" s="423"/>
      <c r="I195" s="423"/>
    </row>
    <row r="196" spans="1:13" s="20" customFormat="1" ht="288" customHeight="1" thickBot="1" x14ac:dyDescent="0.3">
      <c r="A196" s="769"/>
      <c r="B196" s="772"/>
      <c r="C196" s="772"/>
      <c r="D196" s="772"/>
      <c r="E196" s="772"/>
      <c r="F196" s="772"/>
      <c r="G196" s="773"/>
      <c r="H196" s="423"/>
      <c r="I196" s="423"/>
    </row>
    <row r="197" spans="1:13" s="20" customFormat="1" ht="17.25" customHeight="1" x14ac:dyDescent="0.25">
      <c r="A197" s="440"/>
      <c r="B197" s="441"/>
      <c r="C197" s="441"/>
      <c r="D197" s="441"/>
      <c r="E197" s="441"/>
      <c r="F197" s="441"/>
      <c r="G197" s="441"/>
      <c r="H197" s="423"/>
      <c r="I197" s="423"/>
    </row>
    <row r="198" spans="1:13" s="20" customFormat="1" ht="17.25" customHeight="1" thickBot="1" x14ac:dyDescent="0.3">
      <c r="A198" s="440"/>
      <c r="B198" s="441"/>
      <c r="C198" s="441"/>
      <c r="D198" s="441"/>
      <c r="E198" s="441"/>
      <c r="F198" s="441"/>
      <c r="G198" s="441"/>
      <c r="H198" s="423"/>
      <c r="I198" s="423"/>
    </row>
    <row r="199" spans="1:13" s="40" customFormat="1" ht="25.5" customHeight="1" x14ac:dyDescent="0.25">
      <c r="A199" s="394" t="s">
        <v>0</v>
      </c>
      <c r="B199" s="610" t="s">
        <v>1000</v>
      </c>
      <c r="C199" s="610"/>
      <c r="D199" s="610"/>
      <c r="E199" s="610"/>
      <c r="F199" s="610"/>
      <c r="G199" s="611"/>
      <c r="H199" s="395"/>
      <c r="I199" s="395"/>
    </row>
    <row r="200" spans="1:13" s="43" customFormat="1" ht="24.75" customHeight="1" x14ac:dyDescent="0.25">
      <c r="A200" s="396" t="s">
        <v>2</v>
      </c>
      <c r="B200" s="796" t="s">
        <v>760</v>
      </c>
      <c r="C200" s="796"/>
      <c r="D200" s="796"/>
      <c r="E200" s="796"/>
      <c r="F200" s="796"/>
      <c r="G200" s="797"/>
      <c r="H200" s="229"/>
      <c r="I200" s="229"/>
    </row>
    <row r="201" spans="1:13" s="43" customFormat="1" ht="18.75" customHeight="1" x14ac:dyDescent="0.25">
      <c r="A201" s="396" t="s">
        <v>4</v>
      </c>
      <c r="B201" s="798" t="s">
        <v>761</v>
      </c>
      <c r="C201" s="798"/>
      <c r="D201" s="798"/>
      <c r="E201" s="798"/>
      <c r="F201" s="798"/>
      <c r="G201" s="799"/>
      <c r="H201" s="229"/>
      <c r="I201" s="229"/>
    </row>
    <row r="202" spans="1:13" s="43" customFormat="1" ht="48.75" customHeight="1" x14ac:dyDescent="0.25">
      <c r="A202" s="397" t="s">
        <v>5</v>
      </c>
      <c r="B202" s="800" t="s">
        <v>336</v>
      </c>
      <c r="C202" s="800"/>
      <c r="D202" s="800"/>
      <c r="E202" s="800"/>
      <c r="F202" s="800"/>
      <c r="G202" s="801"/>
      <c r="H202" s="229"/>
      <c r="I202" s="229"/>
    </row>
    <row r="203" spans="1:13" s="40" customFormat="1" x14ac:dyDescent="0.25">
      <c r="A203" s="802" t="s">
        <v>7</v>
      </c>
      <c r="B203" s="805" t="s">
        <v>9</v>
      </c>
      <c r="C203" s="805"/>
      <c r="D203" s="805"/>
      <c r="E203" s="805"/>
      <c r="F203" s="805"/>
      <c r="G203" s="806"/>
      <c r="H203" s="395"/>
      <c r="I203" s="395"/>
      <c r="M203" s="43"/>
    </row>
    <row r="204" spans="1:13" s="40" customFormat="1" x14ac:dyDescent="0.25">
      <c r="A204" s="802"/>
      <c r="B204" s="805" t="s">
        <v>10</v>
      </c>
      <c r="C204" s="805"/>
      <c r="D204" s="805"/>
      <c r="E204" s="805"/>
      <c r="F204" s="805"/>
      <c r="G204" s="806"/>
      <c r="H204" s="395"/>
      <c r="I204" s="395"/>
      <c r="M204" s="43"/>
    </row>
    <row r="205" spans="1:13" s="43" customFormat="1" ht="20.25" customHeight="1" x14ac:dyDescent="0.25">
      <c r="A205" s="802"/>
      <c r="B205" s="803"/>
      <c r="C205" s="803"/>
      <c r="D205" s="398" t="s">
        <v>8</v>
      </c>
      <c r="E205" s="398" t="s">
        <v>11</v>
      </c>
      <c r="F205" s="398" t="s">
        <v>8</v>
      </c>
      <c r="G205" s="399" t="s">
        <v>11</v>
      </c>
      <c r="H205" s="229"/>
      <c r="I205" s="229"/>
    </row>
    <row r="206" spans="1:13" s="43" customFormat="1" ht="20.25" customHeight="1" x14ac:dyDescent="0.25">
      <c r="A206" s="415" t="s">
        <v>714</v>
      </c>
      <c r="B206" s="803"/>
      <c r="C206" s="803"/>
      <c r="D206" s="401">
        <v>45</v>
      </c>
      <c r="E206" s="401">
        <v>45</v>
      </c>
      <c r="F206" s="401">
        <v>52</v>
      </c>
      <c r="G206" s="402">
        <v>52</v>
      </c>
      <c r="H206" s="229"/>
      <c r="I206" s="229"/>
    </row>
    <row r="207" spans="1:13" s="43" customFormat="1" ht="20.25" customHeight="1" x14ac:dyDescent="0.25">
      <c r="A207" s="415" t="s">
        <v>715</v>
      </c>
      <c r="B207" s="803"/>
      <c r="C207" s="803"/>
      <c r="D207" s="403">
        <v>1.1000000000000001</v>
      </c>
      <c r="E207" s="401">
        <v>1.1000000000000001</v>
      </c>
      <c r="F207" s="403">
        <v>1.3</v>
      </c>
      <c r="G207" s="402">
        <v>1.3</v>
      </c>
      <c r="H207" s="229"/>
      <c r="I207" s="229"/>
    </row>
    <row r="208" spans="1:13" s="43" customFormat="1" ht="20.25" customHeight="1" x14ac:dyDescent="0.25">
      <c r="A208" s="415" t="s">
        <v>719</v>
      </c>
      <c r="B208" s="803"/>
      <c r="C208" s="803"/>
      <c r="D208" s="403">
        <v>0.5</v>
      </c>
      <c r="E208" s="401">
        <v>0.5</v>
      </c>
      <c r="F208" s="403">
        <v>0.6</v>
      </c>
      <c r="G208" s="402">
        <v>0.6</v>
      </c>
      <c r="H208" s="229"/>
      <c r="I208" s="229"/>
    </row>
    <row r="209" spans="1:9" s="43" customFormat="1" ht="20.25" customHeight="1" x14ac:dyDescent="0.25">
      <c r="A209" s="445" t="s">
        <v>450</v>
      </c>
      <c r="B209" s="803"/>
      <c r="C209" s="803"/>
      <c r="D209" s="403">
        <v>7</v>
      </c>
      <c r="E209" s="401" t="s">
        <v>857</v>
      </c>
      <c r="F209" s="403">
        <v>8.1999999999999993</v>
      </c>
      <c r="G209" s="402" t="s">
        <v>810</v>
      </c>
      <c r="H209" s="229">
        <f>(D209+D210)/2</f>
        <v>7.25</v>
      </c>
      <c r="I209" s="229">
        <f>(F209+F210)/2</f>
        <v>8.5</v>
      </c>
    </row>
    <row r="210" spans="1:9" s="43" customFormat="1" ht="20.25" customHeight="1" x14ac:dyDescent="0.25">
      <c r="A210" s="445" t="s">
        <v>451</v>
      </c>
      <c r="B210" s="803"/>
      <c r="C210" s="803"/>
      <c r="D210" s="403">
        <v>7.5</v>
      </c>
      <c r="E210" s="401" t="s">
        <v>857</v>
      </c>
      <c r="F210" s="403">
        <v>8.8000000000000007</v>
      </c>
      <c r="G210" s="402" t="s">
        <v>810</v>
      </c>
      <c r="H210" s="229"/>
      <c r="I210" s="229"/>
    </row>
    <row r="211" spans="1:9" s="43" customFormat="1" ht="20.25" customHeight="1" x14ac:dyDescent="0.25">
      <c r="A211" s="415" t="s">
        <v>148</v>
      </c>
      <c r="B211" s="803"/>
      <c r="C211" s="803"/>
      <c r="D211" s="407">
        <v>0.5</v>
      </c>
      <c r="E211" s="408">
        <v>0.5</v>
      </c>
      <c r="F211" s="403">
        <v>0.6</v>
      </c>
      <c r="G211" s="402">
        <v>0.6</v>
      </c>
      <c r="H211" s="229"/>
      <c r="I211" s="229"/>
    </row>
    <row r="212" spans="1:9" s="43" customFormat="1" ht="20.25" customHeight="1" x14ac:dyDescent="0.25">
      <c r="A212" s="444" t="s">
        <v>171</v>
      </c>
      <c r="B212" s="803"/>
      <c r="C212" s="803"/>
      <c r="D212" s="407">
        <v>2.4</v>
      </c>
      <c r="E212" s="408">
        <v>2.4</v>
      </c>
      <c r="F212" s="407">
        <v>2.8</v>
      </c>
      <c r="G212" s="409">
        <v>2.8</v>
      </c>
      <c r="H212" s="229"/>
      <c r="I212" s="229"/>
    </row>
    <row r="213" spans="1:9" s="43" customFormat="1" ht="20.25" customHeight="1" x14ac:dyDescent="0.25">
      <c r="A213" s="415" t="s">
        <v>716</v>
      </c>
      <c r="B213" s="807"/>
      <c r="C213" s="807"/>
      <c r="D213" s="416" t="s">
        <v>724</v>
      </c>
      <c r="E213" s="446">
        <v>1.1399999999999999</v>
      </c>
      <c r="F213" s="416" t="s">
        <v>471</v>
      </c>
      <c r="G213" s="447">
        <v>1.33</v>
      </c>
      <c r="H213" s="229"/>
      <c r="I213" s="229"/>
    </row>
    <row r="214" spans="1:9" s="113" customFormat="1" ht="20.25" customHeight="1" x14ac:dyDescent="0.25">
      <c r="A214" s="359" t="s">
        <v>717</v>
      </c>
      <c r="B214" s="807"/>
      <c r="C214" s="807"/>
      <c r="D214" s="411">
        <v>0</v>
      </c>
      <c r="E214" s="412">
        <v>56.5</v>
      </c>
      <c r="F214" s="411">
        <v>0</v>
      </c>
      <c r="G214" s="413">
        <v>66</v>
      </c>
      <c r="H214" s="414"/>
      <c r="I214" s="414"/>
    </row>
    <row r="215" spans="1:9" s="113" customFormat="1" ht="20.25" customHeight="1" x14ac:dyDescent="0.25">
      <c r="A215" s="415" t="s">
        <v>15</v>
      </c>
      <c r="B215" s="807"/>
      <c r="C215" s="807"/>
      <c r="D215" s="416">
        <v>17</v>
      </c>
      <c r="E215" s="417">
        <v>17</v>
      </c>
      <c r="F215" s="416">
        <v>20</v>
      </c>
      <c r="G215" s="418">
        <v>20</v>
      </c>
      <c r="H215" s="414"/>
      <c r="I215" s="414"/>
    </row>
    <row r="216" spans="1:9" s="43" customFormat="1" ht="20.25" customHeight="1" x14ac:dyDescent="0.25">
      <c r="A216" s="359" t="s">
        <v>245</v>
      </c>
      <c r="B216" s="807"/>
      <c r="C216" s="807"/>
      <c r="D216" s="416">
        <v>0</v>
      </c>
      <c r="E216" s="412">
        <v>70</v>
      </c>
      <c r="F216" s="416">
        <v>0</v>
      </c>
      <c r="G216" s="413">
        <v>82</v>
      </c>
      <c r="H216" s="229"/>
      <c r="I216" s="229"/>
    </row>
    <row r="217" spans="1:9" s="20" customFormat="1" ht="15.75" thickBot="1" x14ac:dyDescent="0.3">
      <c r="A217" s="419" t="s">
        <v>16</v>
      </c>
      <c r="B217" s="808"/>
      <c r="C217" s="808"/>
      <c r="D217" s="420">
        <v>0</v>
      </c>
      <c r="E217" s="421">
        <v>60</v>
      </c>
      <c r="F217" s="420">
        <v>0</v>
      </c>
      <c r="G217" s="422">
        <v>70</v>
      </c>
      <c r="H217" s="423"/>
      <c r="I217" s="423"/>
    </row>
    <row r="218" spans="1:9" s="107" customFormat="1" ht="15.75" customHeight="1" thickBot="1" x14ac:dyDescent="0.3">
      <c r="A218" s="774" t="s">
        <v>809</v>
      </c>
      <c r="B218" s="775"/>
      <c r="C218" s="775"/>
      <c r="D218" s="775"/>
      <c r="E218" s="775"/>
      <c r="F218" s="775"/>
      <c r="G218" s="776"/>
      <c r="H218" s="424"/>
      <c r="I218" s="424"/>
    </row>
    <row r="219" spans="1:9" s="20" customFormat="1" x14ac:dyDescent="0.25">
      <c r="A219" s="777" t="s">
        <v>20</v>
      </c>
      <c r="B219" s="778"/>
      <c r="C219" s="778"/>
      <c r="D219" s="778"/>
      <c r="E219" s="778"/>
      <c r="F219" s="778"/>
      <c r="G219" s="779"/>
      <c r="H219" s="423"/>
      <c r="I219" s="423"/>
    </row>
    <row r="220" spans="1:9" s="20" customFormat="1" x14ac:dyDescent="0.25">
      <c r="A220" s="425" t="s">
        <v>27</v>
      </c>
      <c r="B220" s="780"/>
      <c r="C220" s="780"/>
      <c r="D220" s="780" t="s">
        <v>316</v>
      </c>
      <c r="E220" s="780"/>
      <c r="F220" s="780" t="s">
        <v>247</v>
      </c>
      <c r="G220" s="781"/>
      <c r="H220" s="423"/>
      <c r="I220" s="423"/>
    </row>
    <row r="221" spans="1:9" s="20" customFormat="1" x14ac:dyDescent="0.25">
      <c r="A221" s="782" t="s">
        <v>25</v>
      </c>
      <c r="B221" s="783"/>
      <c r="C221" s="783"/>
      <c r="D221" s="783"/>
      <c r="E221" s="783"/>
      <c r="F221" s="783"/>
      <c r="G221" s="784"/>
      <c r="H221" s="423"/>
      <c r="I221" s="423"/>
    </row>
    <row r="222" spans="1:9" s="20" customFormat="1" x14ac:dyDescent="0.25">
      <c r="A222" s="426" t="s">
        <v>21</v>
      </c>
      <c r="B222" s="785"/>
      <c r="C222" s="786"/>
      <c r="D222" s="720">
        <f>[3]TDSheet!$E$292</f>
        <v>4.3</v>
      </c>
      <c r="E222" s="720"/>
      <c r="F222" s="721">
        <f>[4]TDSheet!$E$291</f>
        <v>5.6</v>
      </c>
      <c r="G222" s="722"/>
      <c r="H222" s="423"/>
      <c r="I222" s="423"/>
    </row>
    <row r="223" spans="1:9" s="20" customFormat="1" x14ac:dyDescent="0.25">
      <c r="A223" s="426" t="s">
        <v>22</v>
      </c>
      <c r="B223" s="787"/>
      <c r="C223" s="788"/>
      <c r="D223" s="720">
        <f>[3]TDSheet!$F$292</f>
        <v>4.8</v>
      </c>
      <c r="E223" s="720"/>
      <c r="F223" s="721">
        <f>[4]TDSheet!$F$291</f>
        <v>5.2</v>
      </c>
      <c r="G223" s="722"/>
      <c r="H223" s="423"/>
      <c r="I223" s="423"/>
    </row>
    <row r="224" spans="1:9" s="20" customFormat="1" x14ac:dyDescent="0.25">
      <c r="A224" s="426" t="s">
        <v>23</v>
      </c>
      <c r="B224" s="787"/>
      <c r="C224" s="788"/>
      <c r="D224" s="720">
        <f>[3]TDSheet!$G$292</f>
        <v>7.1</v>
      </c>
      <c r="E224" s="720"/>
      <c r="F224" s="721">
        <f>[4]TDSheet!$G$291</f>
        <v>8.5</v>
      </c>
      <c r="G224" s="722"/>
      <c r="H224" s="423"/>
      <c r="I224" s="423"/>
    </row>
    <row r="225" spans="1:13" s="20" customFormat="1" x14ac:dyDescent="0.25">
      <c r="A225" s="426" t="s">
        <v>24</v>
      </c>
      <c r="B225" s="787"/>
      <c r="C225" s="788"/>
      <c r="D225" s="720">
        <f>[3]TDSheet!$H$292</f>
        <v>90</v>
      </c>
      <c r="E225" s="720"/>
      <c r="F225" s="721">
        <f>[4]TDSheet!$H$291</f>
        <v>109</v>
      </c>
      <c r="G225" s="722"/>
      <c r="H225" s="423"/>
      <c r="I225" s="423"/>
    </row>
    <row r="226" spans="1:13" s="20" customFormat="1" ht="15.75" thickBot="1" x14ac:dyDescent="0.3">
      <c r="A226" s="427" t="s">
        <v>26</v>
      </c>
      <c r="B226" s="789"/>
      <c r="C226" s="790"/>
      <c r="D226" s="812">
        <f>[3]TDSheet!$I$292</f>
        <v>2</v>
      </c>
      <c r="E226" s="812"/>
      <c r="F226" s="728">
        <f>[4]TDSheet!$I$291</f>
        <v>2.2000000000000002</v>
      </c>
      <c r="G226" s="729"/>
      <c r="H226" s="423"/>
      <c r="I226" s="423"/>
    </row>
    <row r="227" spans="1:13" s="20" customFormat="1" ht="15.75" thickBot="1" x14ac:dyDescent="0.3">
      <c r="A227" s="448" t="s">
        <v>762</v>
      </c>
      <c r="B227" s="429"/>
      <c r="C227" s="429"/>
      <c r="D227" s="430"/>
      <c r="E227" s="430"/>
      <c r="F227" s="429"/>
      <c r="G227" s="431"/>
      <c r="H227" s="423"/>
      <c r="I227" s="423"/>
    </row>
    <row r="228" spans="1:13" s="20" customFormat="1" ht="32.25" customHeight="1" x14ac:dyDescent="0.25">
      <c r="A228" s="768" t="s">
        <v>28</v>
      </c>
      <c r="B228" s="770" t="s">
        <v>763</v>
      </c>
      <c r="C228" s="770"/>
      <c r="D228" s="770"/>
      <c r="E228" s="770"/>
      <c r="F228" s="770"/>
      <c r="G228" s="771"/>
      <c r="H228" s="423"/>
      <c r="I228" s="423"/>
    </row>
    <row r="229" spans="1:13" s="20" customFormat="1" ht="268.5" customHeight="1" thickBot="1" x14ac:dyDescent="0.3">
      <c r="A229" s="769"/>
      <c r="B229" s="772"/>
      <c r="C229" s="772"/>
      <c r="D229" s="772"/>
      <c r="E229" s="772"/>
      <c r="F229" s="772"/>
      <c r="G229" s="773"/>
      <c r="H229" s="423"/>
      <c r="I229" s="423"/>
    </row>
    <row r="230" spans="1:13" s="20" customFormat="1" ht="16.5" customHeight="1" thickBot="1" x14ac:dyDescent="0.3">
      <c r="A230" s="440"/>
      <c r="B230" s="441"/>
      <c r="C230" s="441"/>
      <c r="D230" s="441"/>
      <c r="E230" s="441"/>
      <c r="F230" s="441"/>
      <c r="G230" s="441"/>
      <c r="H230" s="423"/>
      <c r="I230" s="423"/>
    </row>
    <row r="231" spans="1:13" s="40" customFormat="1" ht="25.5" customHeight="1" x14ac:dyDescent="0.25">
      <c r="A231" s="394" t="s">
        <v>0</v>
      </c>
      <c r="B231" s="610" t="s">
        <v>1001</v>
      </c>
      <c r="C231" s="610"/>
      <c r="D231" s="610"/>
      <c r="E231" s="610"/>
      <c r="F231" s="610"/>
      <c r="G231" s="611"/>
      <c r="H231" s="395"/>
      <c r="I231" s="395"/>
    </row>
    <row r="232" spans="1:13" s="43" customFormat="1" ht="24.75" customHeight="1" x14ac:dyDescent="0.25">
      <c r="A232" s="396" t="s">
        <v>2</v>
      </c>
      <c r="B232" s="796" t="s">
        <v>801</v>
      </c>
      <c r="C232" s="796"/>
      <c r="D232" s="796"/>
      <c r="E232" s="796"/>
      <c r="F232" s="796"/>
      <c r="G232" s="797"/>
      <c r="H232" s="229"/>
      <c r="I232" s="229"/>
    </row>
    <row r="233" spans="1:13" s="43" customFormat="1" ht="18.75" customHeight="1" x14ac:dyDescent="0.25">
      <c r="A233" s="396" t="s">
        <v>4</v>
      </c>
      <c r="B233" s="798" t="s">
        <v>802</v>
      </c>
      <c r="C233" s="798"/>
      <c r="D233" s="798"/>
      <c r="E233" s="798"/>
      <c r="F233" s="798"/>
      <c r="G233" s="799"/>
      <c r="H233" s="229"/>
      <c r="I233" s="229"/>
    </row>
    <row r="234" spans="1:13" s="43" customFormat="1" ht="48.75" customHeight="1" x14ac:dyDescent="0.25">
      <c r="A234" s="397" t="s">
        <v>5</v>
      </c>
      <c r="B234" s="800" t="s">
        <v>336</v>
      </c>
      <c r="C234" s="800"/>
      <c r="D234" s="800"/>
      <c r="E234" s="800"/>
      <c r="F234" s="800"/>
      <c r="G234" s="801"/>
      <c r="H234" s="229"/>
      <c r="I234" s="229"/>
    </row>
    <row r="235" spans="1:13" s="40" customFormat="1" x14ac:dyDescent="0.25">
      <c r="A235" s="802" t="s">
        <v>7</v>
      </c>
      <c r="B235" s="805" t="s">
        <v>9</v>
      </c>
      <c r="C235" s="805"/>
      <c r="D235" s="805"/>
      <c r="E235" s="805"/>
      <c r="F235" s="805"/>
      <c r="G235" s="806"/>
      <c r="H235" s="395"/>
      <c r="I235" s="395"/>
      <c r="M235" s="43"/>
    </row>
    <row r="236" spans="1:13" s="40" customFormat="1" x14ac:dyDescent="0.25">
      <c r="A236" s="802"/>
      <c r="B236" s="805" t="s">
        <v>10</v>
      </c>
      <c r="C236" s="805"/>
      <c r="D236" s="805"/>
      <c r="E236" s="805"/>
      <c r="F236" s="805"/>
      <c r="G236" s="806"/>
      <c r="H236" s="395"/>
      <c r="I236" s="395"/>
      <c r="M236" s="43"/>
    </row>
    <row r="237" spans="1:13" s="43" customFormat="1" ht="20.25" customHeight="1" x14ac:dyDescent="0.25">
      <c r="A237" s="802"/>
      <c r="B237" s="803"/>
      <c r="C237" s="803"/>
      <c r="D237" s="398" t="s">
        <v>8</v>
      </c>
      <c r="E237" s="398" t="s">
        <v>11</v>
      </c>
      <c r="F237" s="398" t="s">
        <v>8</v>
      </c>
      <c r="G237" s="399" t="s">
        <v>11</v>
      </c>
      <c r="H237" s="229"/>
      <c r="I237" s="229"/>
    </row>
    <row r="238" spans="1:13" s="43" customFormat="1" ht="20.25" customHeight="1" x14ac:dyDescent="0.25">
      <c r="A238" s="415" t="s">
        <v>714</v>
      </c>
      <c r="B238" s="803"/>
      <c r="C238" s="803"/>
      <c r="D238" s="401">
        <v>35</v>
      </c>
      <c r="E238" s="401">
        <v>35</v>
      </c>
      <c r="F238" s="401">
        <v>49</v>
      </c>
      <c r="G238" s="402">
        <v>49</v>
      </c>
      <c r="H238" s="229"/>
      <c r="I238" s="229"/>
    </row>
    <row r="239" spans="1:13" s="43" customFormat="1" ht="20.25" customHeight="1" x14ac:dyDescent="0.25">
      <c r="A239" s="415" t="s">
        <v>715</v>
      </c>
      <c r="B239" s="803"/>
      <c r="C239" s="803"/>
      <c r="D239" s="403">
        <v>0.7</v>
      </c>
      <c r="E239" s="401">
        <v>0.7</v>
      </c>
      <c r="F239" s="403">
        <v>1</v>
      </c>
      <c r="G239" s="402">
        <v>1</v>
      </c>
      <c r="H239" s="229"/>
      <c r="I239" s="229"/>
    </row>
    <row r="240" spans="1:13" s="43" customFormat="1" ht="20.25" customHeight="1" x14ac:dyDescent="0.25">
      <c r="A240" s="415" t="s">
        <v>719</v>
      </c>
      <c r="B240" s="803"/>
      <c r="C240" s="803"/>
      <c r="D240" s="403">
        <v>0.4</v>
      </c>
      <c r="E240" s="401">
        <v>0.4</v>
      </c>
      <c r="F240" s="407">
        <v>0.56000000000000005</v>
      </c>
      <c r="G240" s="409">
        <v>0.56000000000000005</v>
      </c>
      <c r="H240" s="229"/>
      <c r="I240" s="229"/>
    </row>
    <row r="241" spans="1:9" s="43" customFormat="1" ht="20.25" customHeight="1" x14ac:dyDescent="0.25">
      <c r="A241" s="415" t="s">
        <v>148</v>
      </c>
      <c r="B241" s="803"/>
      <c r="C241" s="803"/>
      <c r="D241" s="407">
        <v>0.4</v>
      </c>
      <c r="E241" s="408">
        <v>0.4</v>
      </c>
      <c r="F241" s="407">
        <v>0.56000000000000005</v>
      </c>
      <c r="G241" s="409">
        <v>0.56000000000000005</v>
      </c>
      <c r="H241" s="229"/>
      <c r="I241" s="229"/>
    </row>
    <row r="242" spans="1:9" s="43" customFormat="1" ht="20.25" customHeight="1" x14ac:dyDescent="0.25">
      <c r="A242" s="415" t="s">
        <v>13</v>
      </c>
      <c r="B242" s="803"/>
      <c r="C242" s="803"/>
      <c r="D242" s="403">
        <v>3.5</v>
      </c>
      <c r="E242" s="449">
        <v>3.5</v>
      </c>
      <c r="F242" s="403">
        <v>4.8</v>
      </c>
      <c r="G242" s="402">
        <v>4.8</v>
      </c>
      <c r="H242" s="229"/>
      <c r="I242" s="229"/>
    </row>
    <row r="243" spans="1:9" s="43" customFormat="1" ht="20.25" customHeight="1" x14ac:dyDescent="0.25">
      <c r="A243" s="444" t="s">
        <v>129</v>
      </c>
      <c r="B243" s="803"/>
      <c r="C243" s="803"/>
      <c r="D243" s="407">
        <v>3.2</v>
      </c>
      <c r="E243" s="408">
        <v>3.2</v>
      </c>
      <c r="F243" s="407">
        <v>4.4000000000000004</v>
      </c>
      <c r="G243" s="409">
        <v>4.4000000000000004</v>
      </c>
      <c r="H243" s="229"/>
      <c r="I243" s="229"/>
    </row>
    <row r="244" spans="1:9" s="43" customFormat="1" ht="20.25" customHeight="1" x14ac:dyDescent="0.25">
      <c r="A244" s="415" t="s">
        <v>716</v>
      </c>
      <c r="B244" s="807"/>
      <c r="C244" s="807"/>
      <c r="D244" s="416" t="s">
        <v>805</v>
      </c>
      <c r="E244" s="417">
        <v>1.1000000000000001</v>
      </c>
      <c r="F244" s="416" t="s">
        <v>804</v>
      </c>
      <c r="G244" s="447">
        <v>1.54</v>
      </c>
      <c r="H244" s="229"/>
      <c r="I244" s="229"/>
    </row>
    <row r="245" spans="1:9" s="43" customFormat="1" ht="20.25" customHeight="1" x14ac:dyDescent="0.25">
      <c r="A245" s="415" t="s">
        <v>249</v>
      </c>
      <c r="B245" s="807"/>
      <c r="C245" s="807"/>
      <c r="D245" s="416">
        <v>1.8</v>
      </c>
      <c r="E245" s="450">
        <v>1.8</v>
      </c>
      <c r="F245" s="416">
        <v>2.5</v>
      </c>
      <c r="G245" s="447">
        <v>2.5</v>
      </c>
      <c r="H245" s="229"/>
      <c r="I245" s="229"/>
    </row>
    <row r="246" spans="1:9" s="113" customFormat="1" ht="20.25" customHeight="1" x14ac:dyDescent="0.25">
      <c r="A246" s="359" t="s">
        <v>717</v>
      </c>
      <c r="B246" s="807"/>
      <c r="C246" s="807"/>
      <c r="D246" s="411">
        <v>0</v>
      </c>
      <c r="E246" s="412">
        <v>47</v>
      </c>
      <c r="F246" s="411">
        <v>0</v>
      </c>
      <c r="G246" s="413">
        <v>66</v>
      </c>
      <c r="H246" s="414"/>
      <c r="I246" s="414"/>
    </row>
    <row r="247" spans="1:9" s="113" customFormat="1" ht="20.25" customHeight="1" x14ac:dyDescent="0.25">
      <c r="A247" s="415" t="s">
        <v>15</v>
      </c>
      <c r="B247" s="807"/>
      <c r="C247" s="807"/>
      <c r="D247" s="416">
        <v>14.3</v>
      </c>
      <c r="E247" s="417">
        <v>14.3</v>
      </c>
      <c r="F247" s="416">
        <v>20</v>
      </c>
      <c r="G247" s="418">
        <v>20</v>
      </c>
      <c r="H247" s="414"/>
      <c r="I247" s="414"/>
    </row>
    <row r="248" spans="1:9" s="43" customFormat="1" ht="20.25" customHeight="1" x14ac:dyDescent="0.25">
      <c r="A248" s="359" t="s">
        <v>245</v>
      </c>
      <c r="B248" s="807"/>
      <c r="C248" s="807"/>
      <c r="D248" s="416">
        <v>0</v>
      </c>
      <c r="E248" s="412">
        <v>59</v>
      </c>
      <c r="F248" s="416">
        <v>0</v>
      </c>
      <c r="G248" s="413">
        <v>82</v>
      </c>
      <c r="H248" s="229"/>
      <c r="I248" s="229"/>
    </row>
    <row r="249" spans="1:9" s="20" customFormat="1" ht="15.75" thickBot="1" x14ac:dyDescent="0.3">
      <c r="A249" s="419" t="s">
        <v>16</v>
      </c>
      <c r="B249" s="808"/>
      <c r="C249" s="808"/>
      <c r="D249" s="420">
        <v>0</v>
      </c>
      <c r="E249" s="421">
        <v>50</v>
      </c>
      <c r="F249" s="420">
        <v>0</v>
      </c>
      <c r="G249" s="422">
        <v>70</v>
      </c>
      <c r="H249" s="423"/>
      <c r="I249" s="423"/>
    </row>
    <row r="250" spans="1:9" s="107" customFormat="1" ht="15.75" customHeight="1" thickBot="1" x14ac:dyDescent="0.3">
      <c r="A250" s="774"/>
      <c r="B250" s="775"/>
      <c r="C250" s="775"/>
      <c r="D250" s="775"/>
      <c r="E250" s="775"/>
      <c r="F250" s="775"/>
      <c r="G250" s="776"/>
      <c r="H250" s="424"/>
      <c r="I250" s="424"/>
    </row>
    <row r="251" spans="1:9" s="20" customFormat="1" x14ac:dyDescent="0.25">
      <c r="A251" s="777" t="s">
        <v>20</v>
      </c>
      <c r="B251" s="778"/>
      <c r="C251" s="778"/>
      <c r="D251" s="778"/>
      <c r="E251" s="778"/>
      <c r="F251" s="778"/>
      <c r="G251" s="779"/>
      <c r="H251" s="423"/>
      <c r="I251" s="423"/>
    </row>
    <row r="252" spans="1:9" s="20" customFormat="1" x14ac:dyDescent="0.25">
      <c r="A252" s="425" t="s">
        <v>27</v>
      </c>
      <c r="B252" s="780"/>
      <c r="C252" s="780"/>
      <c r="D252" s="780" t="s">
        <v>545</v>
      </c>
      <c r="E252" s="780"/>
      <c r="F252" s="780" t="s">
        <v>247</v>
      </c>
      <c r="G252" s="781"/>
      <c r="H252" s="423"/>
      <c r="I252" s="423"/>
    </row>
    <row r="253" spans="1:9" s="20" customFormat="1" x14ac:dyDescent="0.25">
      <c r="A253" s="782" t="s">
        <v>25</v>
      </c>
      <c r="B253" s="783"/>
      <c r="C253" s="783"/>
      <c r="D253" s="783"/>
      <c r="E253" s="783"/>
      <c r="F253" s="783"/>
      <c r="G253" s="784"/>
      <c r="H253" s="423"/>
      <c r="I253" s="423"/>
    </row>
    <row r="254" spans="1:9" s="20" customFormat="1" x14ac:dyDescent="0.25">
      <c r="A254" s="426" t="s">
        <v>21</v>
      </c>
      <c r="B254" s="785"/>
      <c r="C254" s="786"/>
      <c r="D254" s="720">
        <f>[3]TDSheet!$E$669</f>
        <v>0</v>
      </c>
      <c r="E254" s="720"/>
      <c r="F254" s="721">
        <f>[4]TDSheet!$E$668</f>
        <v>0</v>
      </c>
      <c r="G254" s="722"/>
      <c r="H254" s="423"/>
      <c r="I254" s="423"/>
    </row>
    <row r="255" spans="1:9" s="20" customFormat="1" x14ac:dyDescent="0.25">
      <c r="A255" s="426" t="s">
        <v>22</v>
      </c>
      <c r="B255" s="787"/>
      <c r="C255" s="788"/>
      <c r="D255" s="720">
        <f>[3]TDSheet!$F$669</f>
        <v>0</v>
      </c>
      <c r="E255" s="720"/>
      <c r="F255" s="721">
        <f>[4]TDSheet!$F$668</f>
        <v>0</v>
      </c>
      <c r="G255" s="722"/>
      <c r="H255" s="423"/>
      <c r="I255" s="423"/>
    </row>
    <row r="256" spans="1:9" s="20" customFormat="1" x14ac:dyDescent="0.25">
      <c r="A256" s="426" t="s">
        <v>23</v>
      </c>
      <c r="B256" s="787"/>
      <c r="C256" s="788"/>
      <c r="D256" s="720">
        <f>[3]TDSheet!$G$669</f>
        <v>0</v>
      </c>
      <c r="E256" s="720"/>
      <c r="F256" s="721">
        <f>[4]TDSheet!$G$668</f>
        <v>0</v>
      </c>
      <c r="G256" s="722"/>
      <c r="H256" s="423"/>
      <c r="I256" s="423"/>
    </row>
    <row r="257" spans="1:13" s="20" customFormat="1" x14ac:dyDescent="0.25">
      <c r="A257" s="426" t="s">
        <v>24</v>
      </c>
      <c r="B257" s="787"/>
      <c r="C257" s="788"/>
      <c r="D257" s="720">
        <f>[3]TDSheet!$H$669</f>
        <v>0</v>
      </c>
      <c r="E257" s="720"/>
      <c r="F257" s="721">
        <f>[4]TDSheet!$H$668</f>
        <v>0</v>
      </c>
      <c r="G257" s="722"/>
      <c r="H257" s="423"/>
      <c r="I257" s="423"/>
    </row>
    <row r="258" spans="1:13" s="20" customFormat="1" ht="15.75" thickBot="1" x14ac:dyDescent="0.3">
      <c r="A258" s="427" t="s">
        <v>26</v>
      </c>
      <c r="B258" s="789"/>
      <c r="C258" s="790"/>
      <c r="D258" s="723">
        <f>[3]TDSheet!$I$669</f>
        <v>0</v>
      </c>
      <c r="E258" s="723"/>
      <c r="F258" s="728">
        <f>[4]TDSheet!$I$668</f>
        <v>0</v>
      </c>
      <c r="G258" s="729"/>
      <c r="H258" s="423"/>
      <c r="I258" s="423"/>
    </row>
    <row r="259" spans="1:13" s="20" customFormat="1" ht="15.75" thickBot="1" x14ac:dyDescent="0.3">
      <c r="A259" s="448" t="s">
        <v>762</v>
      </c>
      <c r="B259" s="429"/>
      <c r="C259" s="429"/>
      <c r="D259" s="430"/>
      <c r="E259" s="430"/>
      <c r="F259" s="429"/>
      <c r="G259" s="431"/>
      <c r="H259" s="423"/>
      <c r="I259" s="423"/>
    </row>
    <row r="260" spans="1:13" s="20" customFormat="1" ht="32.25" customHeight="1" x14ac:dyDescent="0.25">
      <c r="A260" s="768" t="s">
        <v>28</v>
      </c>
      <c r="B260" s="770" t="s">
        <v>803</v>
      </c>
      <c r="C260" s="770"/>
      <c r="D260" s="770"/>
      <c r="E260" s="770"/>
      <c r="F260" s="770"/>
      <c r="G260" s="771"/>
      <c r="H260" s="423"/>
      <c r="I260" s="423"/>
    </row>
    <row r="261" spans="1:13" s="20" customFormat="1" ht="249" customHeight="1" thickBot="1" x14ac:dyDescent="0.3">
      <c r="A261" s="769"/>
      <c r="B261" s="772"/>
      <c r="C261" s="772"/>
      <c r="D261" s="772"/>
      <c r="E261" s="772"/>
      <c r="F261" s="772"/>
      <c r="G261" s="773"/>
      <c r="H261" s="423"/>
      <c r="I261" s="423"/>
    </row>
    <row r="262" spans="1:13" s="20" customFormat="1" ht="16.5" customHeight="1" thickBot="1" x14ac:dyDescent="0.3">
      <c r="A262" s="440"/>
      <c r="B262" s="441"/>
      <c r="C262" s="441"/>
      <c r="D262" s="441"/>
      <c r="E262" s="441"/>
      <c r="F262" s="441"/>
      <c r="G262" s="441"/>
      <c r="H262" s="423"/>
      <c r="I262" s="423"/>
    </row>
    <row r="263" spans="1:13" s="40" customFormat="1" ht="25.5" customHeight="1" x14ac:dyDescent="0.25">
      <c r="A263" s="394" t="s">
        <v>0</v>
      </c>
      <c r="B263" s="610" t="s">
        <v>1002</v>
      </c>
      <c r="C263" s="610"/>
      <c r="D263" s="610"/>
      <c r="E263" s="610"/>
      <c r="F263" s="610"/>
      <c r="G263" s="611"/>
      <c r="H263" s="395"/>
      <c r="I263" s="395"/>
    </row>
    <row r="264" spans="1:13" s="43" customFormat="1" ht="24.75" customHeight="1" x14ac:dyDescent="0.25">
      <c r="A264" s="396" t="s">
        <v>2</v>
      </c>
      <c r="B264" s="796" t="s">
        <v>806</v>
      </c>
      <c r="C264" s="796"/>
      <c r="D264" s="796"/>
      <c r="E264" s="796"/>
      <c r="F264" s="796"/>
      <c r="G264" s="797"/>
      <c r="H264" s="229"/>
      <c r="I264" s="229"/>
    </row>
    <row r="265" spans="1:13" s="43" customFormat="1" ht="18.75" customHeight="1" x14ac:dyDescent="0.25">
      <c r="A265" s="396" t="s">
        <v>4</v>
      </c>
      <c r="B265" s="798" t="s">
        <v>807</v>
      </c>
      <c r="C265" s="798"/>
      <c r="D265" s="798"/>
      <c r="E265" s="798"/>
      <c r="F265" s="798"/>
      <c r="G265" s="799"/>
      <c r="H265" s="229"/>
      <c r="I265" s="229"/>
    </row>
    <row r="266" spans="1:13" s="43" customFormat="1" ht="48.75" customHeight="1" x14ac:dyDescent="0.25">
      <c r="A266" s="397" t="s">
        <v>5</v>
      </c>
      <c r="B266" s="800" t="s">
        <v>336</v>
      </c>
      <c r="C266" s="800"/>
      <c r="D266" s="800"/>
      <c r="E266" s="800"/>
      <c r="F266" s="800"/>
      <c r="G266" s="801"/>
      <c r="H266" s="229"/>
      <c r="I266" s="229"/>
    </row>
    <row r="267" spans="1:13" s="40" customFormat="1" x14ac:dyDescent="0.25">
      <c r="A267" s="802" t="s">
        <v>7</v>
      </c>
      <c r="B267" s="805" t="s">
        <v>9</v>
      </c>
      <c r="C267" s="805"/>
      <c r="D267" s="805"/>
      <c r="E267" s="805"/>
      <c r="F267" s="805"/>
      <c r="G267" s="806"/>
      <c r="H267" s="395"/>
      <c r="I267" s="395"/>
      <c r="M267" s="43"/>
    </row>
    <row r="268" spans="1:13" s="40" customFormat="1" x14ac:dyDescent="0.25">
      <c r="A268" s="802"/>
      <c r="B268" s="805" t="s">
        <v>10</v>
      </c>
      <c r="C268" s="805"/>
      <c r="D268" s="805"/>
      <c r="E268" s="805"/>
      <c r="F268" s="805"/>
      <c r="G268" s="806"/>
      <c r="H268" s="395"/>
      <c r="I268" s="395"/>
      <c r="M268" s="43"/>
    </row>
    <row r="269" spans="1:13" s="43" customFormat="1" ht="20.25" customHeight="1" x14ac:dyDescent="0.25">
      <c r="A269" s="802"/>
      <c r="B269" s="803"/>
      <c r="C269" s="803"/>
      <c r="D269" s="398" t="s">
        <v>8</v>
      </c>
      <c r="E269" s="398" t="s">
        <v>11</v>
      </c>
      <c r="F269" s="398" t="s">
        <v>8</v>
      </c>
      <c r="G269" s="399" t="s">
        <v>11</v>
      </c>
      <c r="H269" s="229"/>
      <c r="I269" s="229"/>
    </row>
    <row r="270" spans="1:13" s="43" customFormat="1" ht="20.25" customHeight="1" x14ac:dyDescent="0.25">
      <c r="A270" s="415" t="s">
        <v>812</v>
      </c>
      <c r="B270" s="803"/>
      <c r="C270" s="803"/>
      <c r="D270" s="401">
        <v>27</v>
      </c>
      <c r="E270" s="401">
        <v>27</v>
      </c>
      <c r="F270" s="401">
        <v>38</v>
      </c>
      <c r="G270" s="402">
        <v>38</v>
      </c>
      <c r="H270" s="229"/>
      <c r="I270" s="229"/>
    </row>
    <row r="271" spans="1:13" s="43" customFormat="1" ht="20.25" customHeight="1" x14ac:dyDescent="0.25">
      <c r="A271" s="359" t="s">
        <v>808</v>
      </c>
      <c r="B271" s="803"/>
      <c r="C271" s="803"/>
      <c r="D271" s="401">
        <v>0.3</v>
      </c>
      <c r="E271" s="401">
        <v>0.3</v>
      </c>
      <c r="F271" s="401">
        <v>0.4</v>
      </c>
      <c r="G271" s="402">
        <v>0.4</v>
      </c>
      <c r="H271" s="229"/>
      <c r="I271" s="229"/>
    </row>
    <row r="272" spans="1:13" s="43" customFormat="1" ht="20.25" customHeight="1" x14ac:dyDescent="0.25">
      <c r="A272" s="415" t="s">
        <v>715</v>
      </c>
      <c r="B272" s="803"/>
      <c r="C272" s="803"/>
      <c r="D272" s="403">
        <v>1.1000000000000001</v>
      </c>
      <c r="E272" s="401">
        <v>1.1000000000000001</v>
      </c>
      <c r="F272" s="403">
        <v>2.2000000000000002</v>
      </c>
      <c r="G272" s="402">
        <v>2.2000000000000002</v>
      </c>
      <c r="H272" s="229"/>
      <c r="I272" s="229"/>
    </row>
    <row r="273" spans="1:9" s="43" customFormat="1" ht="20.25" customHeight="1" x14ac:dyDescent="0.25">
      <c r="A273" s="415" t="s">
        <v>13</v>
      </c>
      <c r="B273" s="803"/>
      <c r="C273" s="803"/>
      <c r="D273" s="403">
        <v>5</v>
      </c>
      <c r="E273" s="401">
        <v>5</v>
      </c>
      <c r="F273" s="403">
        <v>1.5</v>
      </c>
      <c r="G273" s="402">
        <v>1.5</v>
      </c>
      <c r="H273" s="229"/>
      <c r="I273" s="229"/>
    </row>
    <row r="274" spans="1:9" s="43" customFormat="1" ht="20.25" customHeight="1" x14ac:dyDescent="0.25">
      <c r="A274" s="415" t="s">
        <v>171</v>
      </c>
      <c r="B274" s="803"/>
      <c r="C274" s="803"/>
      <c r="D274" s="403">
        <v>1.4</v>
      </c>
      <c r="E274" s="401">
        <v>1.4</v>
      </c>
      <c r="F274" s="403">
        <v>2</v>
      </c>
      <c r="G274" s="402">
        <v>2</v>
      </c>
      <c r="H274" s="229"/>
      <c r="I274" s="229"/>
    </row>
    <row r="275" spans="1:9" s="43" customFormat="1" ht="20.25" customHeight="1" x14ac:dyDescent="0.25">
      <c r="A275" s="415" t="s">
        <v>235</v>
      </c>
      <c r="B275" s="803"/>
      <c r="C275" s="803"/>
      <c r="D275" s="403" t="s">
        <v>513</v>
      </c>
      <c r="E275" s="401">
        <v>2</v>
      </c>
      <c r="F275" s="403" t="s">
        <v>720</v>
      </c>
      <c r="G275" s="402">
        <v>2.8</v>
      </c>
      <c r="H275" s="229"/>
      <c r="I275" s="229"/>
    </row>
    <row r="276" spans="1:9" s="43" customFormat="1" ht="20.25" customHeight="1" x14ac:dyDescent="0.25">
      <c r="A276" s="415" t="s">
        <v>233</v>
      </c>
      <c r="B276" s="803"/>
      <c r="C276" s="803"/>
      <c r="D276" s="403">
        <v>8.5</v>
      </c>
      <c r="E276" s="401">
        <v>8.4</v>
      </c>
      <c r="F276" s="403">
        <v>12</v>
      </c>
      <c r="G276" s="402">
        <v>11.8</v>
      </c>
      <c r="H276" s="229"/>
      <c r="I276" s="229"/>
    </row>
    <row r="277" spans="1:9" s="43" customFormat="1" ht="20.25" customHeight="1" x14ac:dyDescent="0.25">
      <c r="A277" s="445" t="s">
        <v>450</v>
      </c>
      <c r="B277" s="803"/>
      <c r="C277" s="803"/>
      <c r="D277" s="403">
        <v>7</v>
      </c>
      <c r="E277" s="401" t="s">
        <v>810</v>
      </c>
      <c r="F277" s="403">
        <v>9.8000000000000007</v>
      </c>
      <c r="G277" s="402" t="s">
        <v>811</v>
      </c>
      <c r="H277" s="229">
        <f>(D277+D278)/2</f>
        <v>7.2</v>
      </c>
      <c r="I277" s="229">
        <f>(F277+F278)/2</f>
        <v>10.100000000000001</v>
      </c>
    </row>
    <row r="278" spans="1:9" s="43" customFormat="1" ht="20.25" customHeight="1" x14ac:dyDescent="0.25">
      <c r="A278" s="445" t="s">
        <v>451</v>
      </c>
      <c r="B278" s="803"/>
      <c r="C278" s="803"/>
      <c r="D278" s="403">
        <v>7.4</v>
      </c>
      <c r="E278" s="401" t="s">
        <v>810</v>
      </c>
      <c r="F278" s="403">
        <v>10.4</v>
      </c>
      <c r="G278" s="402" t="s">
        <v>811</v>
      </c>
      <c r="H278" s="229"/>
      <c r="I278" s="229"/>
    </row>
    <row r="279" spans="1:9" s="43" customFormat="1" ht="20.25" customHeight="1" x14ac:dyDescent="0.25">
      <c r="A279" s="415" t="s">
        <v>719</v>
      </c>
      <c r="B279" s="803"/>
      <c r="C279" s="803"/>
      <c r="D279" s="407">
        <v>0.31</v>
      </c>
      <c r="E279" s="408">
        <v>0.31</v>
      </c>
      <c r="F279" s="407">
        <v>0.42</v>
      </c>
      <c r="G279" s="409">
        <v>0.42</v>
      </c>
      <c r="H279" s="229"/>
      <c r="I279" s="229"/>
    </row>
    <row r="280" spans="1:9" s="43" customFormat="1" ht="20.25" customHeight="1" x14ac:dyDescent="0.25">
      <c r="A280" s="415" t="s">
        <v>148</v>
      </c>
      <c r="B280" s="803"/>
      <c r="C280" s="803"/>
      <c r="D280" s="407">
        <v>0.25</v>
      </c>
      <c r="E280" s="408">
        <v>0.25</v>
      </c>
      <c r="F280" s="407">
        <v>0.35</v>
      </c>
      <c r="G280" s="409">
        <v>0.35</v>
      </c>
      <c r="H280" s="229"/>
      <c r="I280" s="229"/>
    </row>
    <row r="281" spans="1:9" s="43" customFormat="1" ht="20.25" customHeight="1" x14ac:dyDescent="0.25">
      <c r="A281" s="415" t="s">
        <v>716</v>
      </c>
      <c r="B281" s="803"/>
      <c r="C281" s="803"/>
      <c r="D281" s="407" t="s">
        <v>724</v>
      </c>
      <c r="E281" s="408">
        <v>1.33</v>
      </c>
      <c r="F281" s="407" t="s">
        <v>471</v>
      </c>
      <c r="G281" s="409">
        <v>1.86</v>
      </c>
      <c r="H281" s="229"/>
      <c r="I281" s="229"/>
    </row>
    <row r="282" spans="1:9" s="43" customFormat="1" ht="20.25" customHeight="1" x14ac:dyDescent="0.25">
      <c r="A282" s="415" t="s">
        <v>203</v>
      </c>
      <c r="B282" s="803"/>
      <c r="C282" s="803"/>
      <c r="D282" s="407">
        <v>0.02</v>
      </c>
      <c r="E282" s="408">
        <v>0.02</v>
      </c>
      <c r="F282" s="407">
        <v>0.03</v>
      </c>
      <c r="G282" s="409">
        <v>0.03</v>
      </c>
      <c r="H282" s="229"/>
      <c r="I282" s="229"/>
    </row>
    <row r="283" spans="1:9" s="43" customFormat="1" ht="20.25" customHeight="1" x14ac:dyDescent="0.25">
      <c r="A283" s="444" t="s">
        <v>15</v>
      </c>
      <c r="B283" s="803"/>
      <c r="C283" s="803"/>
      <c r="D283" s="407">
        <v>8.3000000000000007</v>
      </c>
      <c r="E283" s="408">
        <v>8.3000000000000007</v>
      </c>
      <c r="F283" s="407">
        <v>11.6</v>
      </c>
      <c r="G283" s="409">
        <v>11.6</v>
      </c>
      <c r="H283" s="229"/>
      <c r="I283" s="229"/>
    </row>
    <row r="284" spans="1:9" s="113" customFormat="1" ht="20.25" customHeight="1" x14ac:dyDescent="0.25">
      <c r="A284" s="359" t="s">
        <v>717</v>
      </c>
      <c r="B284" s="807"/>
      <c r="C284" s="807"/>
      <c r="D284" s="411">
        <v>0</v>
      </c>
      <c r="E284" s="412">
        <v>63</v>
      </c>
      <c r="F284" s="411">
        <v>0</v>
      </c>
      <c r="G284" s="413">
        <v>88</v>
      </c>
      <c r="H284" s="414"/>
      <c r="I284" s="414"/>
    </row>
    <row r="285" spans="1:9" s="43" customFormat="1" ht="20.25" customHeight="1" x14ac:dyDescent="0.25">
      <c r="A285" s="359" t="s">
        <v>245</v>
      </c>
      <c r="B285" s="807"/>
      <c r="C285" s="807"/>
      <c r="D285" s="416"/>
      <c r="E285" s="412">
        <v>58</v>
      </c>
      <c r="F285" s="416"/>
      <c r="G285" s="413">
        <v>81</v>
      </c>
      <c r="H285" s="229"/>
      <c r="I285" s="229"/>
    </row>
    <row r="286" spans="1:9" s="20" customFormat="1" ht="15.75" thickBot="1" x14ac:dyDescent="0.3">
      <c r="A286" s="419" t="s">
        <v>16</v>
      </c>
      <c r="B286" s="808"/>
      <c r="C286" s="808"/>
      <c r="D286" s="420">
        <v>0</v>
      </c>
      <c r="E286" s="421">
        <v>50</v>
      </c>
      <c r="F286" s="420">
        <v>0</v>
      </c>
      <c r="G286" s="422">
        <v>70</v>
      </c>
      <c r="H286" s="423"/>
      <c r="I286" s="423"/>
    </row>
    <row r="287" spans="1:9" s="107" customFormat="1" ht="15.75" customHeight="1" thickBot="1" x14ac:dyDescent="0.3">
      <c r="A287" s="774"/>
      <c r="B287" s="775"/>
      <c r="C287" s="775"/>
      <c r="D287" s="775"/>
      <c r="E287" s="775"/>
      <c r="F287" s="775"/>
      <c r="G287" s="776"/>
      <c r="H287" s="424"/>
      <c r="I287" s="424"/>
    </row>
    <row r="288" spans="1:9" s="20" customFormat="1" x14ac:dyDescent="0.25">
      <c r="A288" s="777" t="s">
        <v>20</v>
      </c>
      <c r="B288" s="778"/>
      <c r="C288" s="778"/>
      <c r="D288" s="778"/>
      <c r="E288" s="778"/>
      <c r="F288" s="778"/>
      <c r="G288" s="779"/>
      <c r="H288" s="423"/>
      <c r="I288" s="423"/>
    </row>
    <row r="289" spans="1:15" s="20" customFormat="1" x14ac:dyDescent="0.25">
      <c r="A289" s="425" t="s">
        <v>27</v>
      </c>
      <c r="B289" s="780"/>
      <c r="C289" s="780"/>
      <c r="D289" s="780" t="s">
        <v>545</v>
      </c>
      <c r="E289" s="780"/>
      <c r="F289" s="780" t="s">
        <v>247</v>
      </c>
      <c r="G289" s="781"/>
      <c r="H289" s="423"/>
      <c r="I289" s="423"/>
    </row>
    <row r="290" spans="1:15" s="20" customFormat="1" x14ac:dyDescent="0.25">
      <c r="A290" s="782" t="s">
        <v>25</v>
      </c>
      <c r="B290" s="783"/>
      <c r="C290" s="783"/>
      <c r="D290" s="783"/>
      <c r="E290" s="783"/>
      <c r="F290" s="783"/>
      <c r="G290" s="784"/>
      <c r="H290" s="423"/>
      <c r="I290" s="423"/>
    </row>
    <row r="291" spans="1:15" s="20" customFormat="1" x14ac:dyDescent="0.25">
      <c r="A291" s="426" t="s">
        <v>21</v>
      </c>
      <c r="B291" s="785"/>
      <c r="C291" s="786"/>
      <c r="D291" s="720">
        <f>[3]TDSheet!$E$708</f>
        <v>0</v>
      </c>
      <c r="E291" s="720"/>
      <c r="F291" s="721">
        <f>[4]TDSheet!$E$707</f>
        <v>0</v>
      </c>
      <c r="G291" s="722"/>
      <c r="H291" s="423"/>
      <c r="I291" s="423"/>
    </row>
    <row r="292" spans="1:15" s="20" customFormat="1" x14ac:dyDescent="0.25">
      <c r="A292" s="426" t="s">
        <v>22</v>
      </c>
      <c r="B292" s="787"/>
      <c r="C292" s="788"/>
      <c r="D292" s="720">
        <f>[3]TDSheet!$F$708</f>
        <v>0</v>
      </c>
      <c r="E292" s="720"/>
      <c r="F292" s="721">
        <f>[4]TDSheet!$F$707</f>
        <v>0</v>
      </c>
      <c r="G292" s="722"/>
      <c r="H292" s="423"/>
      <c r="I292" s="423"/>
    </row>
    <row r="293" spans="1:15" s="20" customFormat="1" x14ac:dyDescent="0.25">
      <c r="A293" s="426" t="s">
        <v>23</v>
      </c>
      <c r="B293" s="787"/>
      <c r="C293" s="788"/>
      <c r="D293" s="720">
        <f>[3]TDSheet!$G$708</f>
        <v>0</v>
      </c>
      <c r="E293" s="720"/>
      <c r="F293" s="721">
        <f>[4]TDSheet!$G$707</f>
        <v>0</v>
      </c>
      <c r="G293" s="722"/>
      <c r="H293" s="423"/>
      <c r="I293" s="423"/>
    </row>
    <row r="294" spans="1:15" s="20" customFormat="1" x14ac:dyDescent="0.25">
      <c r="A294" s="426" t="s">
        <v>24</v>
      </c>
      <c r="B294" s="787"/>
      <c r="C294" s="788"/>
      <c r="D294" s="720">
        <f>[3]TDSheet!$H$708</f>
        <v>0</v>
      </c>
      <c r="E294" s="720"/>
      <c r="F294" s="721">
        <f>[4]TDSheet!$H$707</f>
        <v>0</v>
      </c>
      <c r="G294" s="722"/>
      <c r="H294" s="423"/>
      <c r="I294" s="423"/>
    </row>
    <row r="295" spans="1:15" s="20" customFormat="1" ht="15.75" thickBot="1" x14ac:dyDescent="0.3">
      <c r="A295" s="427" t="s">
        <v>26</v>
      </c>
      <c r="B295" s="789"/>
      <c r="C295" s="790"/>
      <c r="D295" s="723">
        <f>[3]TDSheet!$I$708</f>
        <v>0</v>
      </c>
      <c r="E295" s="723"/>
      <c r="F295" s="728">
        <f>[4]TDSheet!$I$707</f>
        <v>0</v>
      </c>
      <c r="G295" s="729"/>
      <c r="H295" s="423"/>
      <c r="I295" s="423"/>
    </row>
    <row r="296" spans="1:15" s="20" customFormat="1" ht="15.75" thickBot="1" x14ac:dyDescent="0.3">
      <c r="A296" s="448" t="s">
        <v>762</v>
      </c>
      <c r="B296" s="429"/>
      <c r="C296" s="429"/>
      <c r="D296" s="430"/>
      <c r="E296" s="430"/>
      <c r="F296" s="429"/>
      <c r="G296" s="431"/>
      <c r="H296" s="423"/>
      <c r="I296" s="423"/>
    </row>
    <row r="297" spans="1:15" s="20" customFormat="1" ht="32.25" customHeight="1" x14ac:dyDescent="0.25">
      <c r="A297" s="768" t="s">
        <v>28</v>
      </c>
      <c r="B297" s="770" t="s">
        <v>819</v>
      </c>
      <c r="C297" s="770"/>
      <c r="D297" s="770"/>
      <c r="E297" s="770"/>
      <c r="F297" s="770"/>
      <c r="G297" s="771"/>
      <c r="H297" s="423"/>
      <c r="I297" s="423"/>
    </row>
    <row r="298" spans="1:15" s="20" customFormat="1" ht="351" customHeight="1" thickBot="1" x14ac:dyDescent="0.3">
      <c r="A298" s="769"/>
      <c r="B298" s="772"/>
      <c r="C298" s="772"/>
      <c r="D298" s="772"/>
      <c r="E298" s="772"/>
      <c r="F298" s="772"/>
      <c r="G298" s="773"/>
      <c r="H298" s="423"/>
      <c r="I298" s="423"/>
    </row>
    <row r="299" spans="1:15" s="20" customFormat="1" ht="16.5" customHeight="1" thickBot="1" x14ac:dyDescent="0.3">
      <c r="A299" s="440"/>
      <c r="B299" s="441"/>
      <c r="C299" s="441"/>
      <c r="D299" s="441"/>
      <c r="E299" s="441"/>
      <c r="F299" s="441"/>
      <c r="G299" s="441"/>
      <c r="H299" s="423"/>
      <c r="I299" s="423"/>
    </row>
    <row r="300" spans="1:15" s="40" customFormat="1" ht="25.5" customHeight="1" x14ac:dyDescent="0.25">
      <c r="A300" s="394" t="s">
        <v>0</v>
      </c>
      <c r="B300" s="610" t="s">
        <v>1003</v>
      </c>
      <c r="C300" s="610"/>
      <c r="D300" s="610"/>
      <c r="E300" s="610"/>
      <c r="F300" s="610"/>
      <c r="G300" s="611"/>
      <c r="H300" s="395"/>
      <c r="I300" s="395"/>
    </row>
    <row r="301" spans="1:15" s="1" customFormat="1" ht="24.75" customHeight="1" x14ac:dyDescent="0.25">
      <c r="A301" s="396" t="s">
        <v>2</v>
      </c>
      <c r="B301" s="796" t="s">
        <v>740</v>
      </c>
      <c r="C301" s="796"/>
      <c r="D301" s="796"/>
      <c r="E301" s="796"/>
      <c r="F301" s="796"/>
      <c r="G301" s="797"/>
      <c r="H301" s="229"/>
      <c r="I301" s="229"/>
      <c r="J301" s="43"/>
      <c r="K301" s="43"/>
      <c r="L301" s="43"/>
      <c r="M301" s="43"/>
      <c r="N301" s="43"/>
      <c r="O301" s="43"/>
    </row>
    <row r="302" spans="1:15" s="43" customFormat="1" ht="18.75" customHeight="1" x14ac:dyDescent="0.25">
      <c r="A302" s="396" t="s">
        <v>4</v>
      </c>
      <c r="B302" s="798" t="s">
        <v>741</v>
      </c>
      <c r="C302" s="798"/>
      <c r="D302" s="798"/>
      <c r="E302" s="798"/>
      <c r="F302" s="798"/>
      <c r="G302" s="799"/>
      <c r="H302" s="229"/>
      <c r="I302" s="229"/>
    </row>
    <row r="303" spans="1:15" s="43" customFormat="1" ht="52.5" customHeight="1" x14ac:dyDescent="0.25">
      <c r="A303" s="397" t="s">
        <v>5</v>
      </c>
      <c r="B303" s="800" t="s">
        <v>336</v>
      </c>
      <c r="C303" s="800"/>
      <c r="D303" s="800"/>
      <c r="E303" s="800"/>
      <c r="F303" s="800"/>
      <c r="G303" s="801"/>
      <c r="H303" s="229"/>
      <c r="I303" s="229"/>
    </row>
    <row r="304" spans="1:15" ht="17.25" customHeight="1" x14ac:dyDescent="0.25">
      <c r="A304" s="802" t="s">
        <v>7</v>
      </c>
      <c r="B304" s="803" t="s">
        <v>9</v>
      </c>
      <c r="C304" s="803"/>
      <c r="D304" s="803"/>
      <c r="E304" s="803"/>
      <c r="F304" s="803"/>
      <c r="G304" s="804"/>
      <c r="M304" s="43"/>
    </row>
    <row r="305" spans="1:15" x14ac:dyDescent="0.25">
      <c r="A305" s="802"/>
      <c r="B305" s="805" t="s">
        <v>10</v>
      </c>
      <c r="C305" s="805"/>
      <c r="D305" s="805"/>
      <c r="E305" s="805"/>
      <c r="F305" s="805"/>
      <c r="G305" s="806"/>
      <c r="M305" s="43"/>
    </row>
    <row r="306" spans="1:15" s="1" customFormat="1" ht="20.25" customHeight="1" x14ac:dyDescent="0.25">
      <c r="A306" s="802"/>
      <c r="B306" s="803"/>
      <c r="C306" s="803"/>
      <c r="D306" s="398" t="s">
        <v>8</v>
      </c>
      <c r="E306" s="398" t="s">
        <v>11</v>
      </c>
      <c r="F306" s="398" t="s">
        <v>8</v>
      </c>
      <c r="G306" s="399" t="s">
        <v>11</v>
      </c>
      <c r="H306" s="229"/>
      <c r="I306" s="229"/>
      <c r="J306" s="43"/>
      <c r="K306" s="43"/>
      <c r="L306" s="43"/>
      <c r="M306" s="43"/>
      <c r="N306" s="43"/>
      <c r="O306" s="43"/>
    </row>
    <row r="307" spans="1:15" s="1" customFormat="1" ht="20.25" customHeight="1" x14ac:dyDescent="0.25">
      <c r="A307" s="357" t="s">
        <v>766</v>
      </c>
      <c r="B307" s="803"/>
      <c r="C307" s="803"/>
      <c r="D307" s="809"/>
      <c r="E307" s="810"/>
      <c r="F307" s="810"/>
      <c r="G307" s="811"/>
      <c r="H307" s="229"/>
      <c r="I307" s="229"/>
      <c r="J307" s="43"/>
      <c r="K307" s="43"/>
      <c r="L307" s="43"/>
      <c r="M307" s="43"/>
      <c r="N307" s="43"/>
      <c r="O307" s="43"/>
    </row>
    <row r="308" spans="1:15" s="1" customFormat="1" ht="20.25" customHeight="1" x14ac:dyDescent="0.25">
      <c r="A308" s="445" t="s">
        <v>714</v>
      </c>
      <c r="B308" s="803"/>
      <c r="C308" s="803"/>
      <c r="D308" s="401">
        <v>30</v>
      </c>
      <c r="E308" s="401">
        <v>30</v>
      </c>
      <c r="F308" s="401">
        <v>35</v>
      </c>
      <c r="G308" s="402">
        <v>35</v>
      </c>
      <c r="H308" s="229"/>
      <c r="I308" s="229"/>
      <c r="J308" s="43"/>
      <c r="K308" s="43"/>
      <c r="L308" s="43"/>
      <c r="M308" s="43"/>
      <c r="N308" s="43"/>
      <c r="O308" s="43"/>
    </row>
    <row r="309" spans="1:15" s="1" customFormat="1" ht="20.25" customHeight="1" x14ac:dyDescent="0.25">
      <c r="A309" s="445" t="s">
        <v>13</v>
      </c>
      <c r="B309" s="803"/>
      <c r="C309" s="803"/>
      <c r="D309" s="401">
        <v>1.6</v>
      </c>
      <c r="E309" s="401">
        <v>1.6</v>
      </c>
      <c r="F309" s="401">
        <v>1.8</v>
      </c>
      <c r="G309" s="402">
        <v>1.8</v>
      </c>
      <c r="H309" s="229"/>
      <c r="I309" s="229"/>
      <c r="J309" s="43"/>
      <c r="K309" s="43"/>
      <c r="L309" s="43"/>
      <c r="M309" s="43"/>
      <c r="N309" s="43"/>
      <c r="O309" s="43"/>
    </row>
    <row r="310" spans="1:15" s="1" customFormat="1" ht="20.25" customHeight="1" x14ac:dyDescent="0.25">
      <c r="A310" s="445" t="s">
        <v>129</v>
      </c>
      <c r="B310" s="803"/>
      <c r="C310" s="803"/>
      <c r="D310" s="401">
        <v>1.4</v>
      </c>
      <c r="E310" s="401">
        <v>1.4</v>
      </c>
      <c r="F310" s="401">
        <v>1.6</v>
      </c>
      <c r="G310" s="402">
        <v>1.6</v>
      </c>
      <c r="H310" s="229"/>
      <c r="I310" s="229"/>
      <c r="J310" s="43"/>
      <c r="K310" s="43"/>
      <c r="L310" s="43"/>
      <c r="M310" s="43"/>
      <c r="N310" s="43"/>
      <c r="O310" s="43"/>
    </row>
    <row r="311" spans="1:15" s="1" customFormat="1" ht="20.25" customHeight="1" x14ac:dyDescent="0.25">
      <c r="A311" s="445" t="s">
        <v>235</v>
      </c>
      <c r="B311" s="803"/>
      <c r="C311" s="803"/>
      <c r="D311" s="401" t="s">
        <v>471</v>
      </c>
      <c r="E311" s="401">
        <v>1.6</v>
      </c>
      <c r="F311" s="401" t="s">
        <v>513</v>
      </c>
      <c r="G311" s="402">
        <v>1.9</v>
      </c>
      <c r="H311" s="229"/>
      <c r="I311" s="229"/>
      <c r="J311" s="43"/>
      <c r="K311" s="43"/>
      <c r="L311" s="43"/>
      <c r="M311" s="43"/>
      <c r="N311" s="43"/>
      <c r="O311" s="43"/>
    </row>
    <row r="312" spans="1:15" s="1" customFormat="1" ht="20.25" customHeight="1" x14ac:dyDescent="0.25">
      <c r="A312" s="445" t="s">
        <v>148</v>
      </c>
      <c r="B312" s="803"/>
      <c r="C312" s="803"/>
      <c r="D312" s="401">
        <v>0.5</v>
      </c>
      <c r="E312" s="401">
        <v>0.5</v>
      </c>
      <c r="F312" s="401">
        <v>0.6</v>
      </c>
      <c r="G312" s="402">
        <v>0.6</v>
      </c>
      <c r="H312" s="229"/>
      <c r="I312" s="229"/>
      <c r="J312" s="43"/>
      <c r="K312" s="43"/>
      <c r="L312" s="43"/>
      <c r="M312" s="43"/>
      <c r="N312" s="43"/>
      <c r="O312" s="43"/>
    </row>
    <row r="313" spans="1:15" s="1" customFormat="1" ht="20.25" customHeight="1" x14ac:dyDescent="0.25">
      <c r="A313" s="445" t="s">
        <v>719</v>
      </c>
      <c r="B313" s="803"/>
      <c r="C313" s="803"/>
      <c r="D313" s="432">
        <v>0.33</v>
      </c>
      <c r="E313" s="432">
        <v>0.33</v>
      </c>
      <c r="F313" s="401">
        <v>0.4</v>
      </c>
      <c r="G313" s="402">
        <v>0.4</v>
      </c>
      <c r="H313" s="229"/>
      <c r="I313" s="229"/>
      <c r="J313" s="43"/>
      <c r="K313" s="43"/>
      <c r="L313" s="43"/>
      <c r="M313" s="43"/>
      <c r="N313" s="43"/>
      <c r="O313" s="43"/>
    </row>
    <row r="314" spans="1:15" s="1" customFormat="1" ht="20.25" customHeight="1" x14ac:dyDescent="0.25">
      <c r="A314" s="445" t="s">
        <v>15</v>
      </c>
      <c r="B314" s="803"/>
      <c r="C314" s="803"/>
      <c r="D314" s="401">
        <v>12.1</v>
      </c>
      <c r="E314" s="401">
        <v>12.1</v>
      </c>
      <c r="F314" s="401">
        <v>14</v>
      </c>
      <c r="G314" s="402">
        <v>14</v>
      </c>
      <c r="H314" s="229"/>
      <c r="I314" s="229"/>
      <c r="J314" s="43"/>
      <c r="K314" s="43"/>
      <c r="L314" s="43"/>
      <c r="M314" s="43"/>
      <c r="N314" s="43"/>
      <c r="O314" s="43"/>
    </row>
    <row r="315" spans="1:15" s="1" customFormat="1" ht="20.25" customHeight="1" x14ac:dyDescent="0.25">
      <c r="A315" s="357" t="s">
        <v>735</v>
      </c>
      <c r="B315" s="803"/>
      <c r="C315" s="803"/>
      <c r="D315" s="433">
        <v>0</v>
      </c>
      <c r="E315" s="434">
        <v>47</v>
      </c>
      <c r="F315" s="433">
        <v>0</v>
      </c>
      <c r="G315" s="435">
        <v>54</v>
      </c>
      <c r="H315" s="229"/>
      <c r="I315" s="229"/>
      <c r="J315" s="43"/>
      <c r="K315" s="43"/>
      <c r="L315" s="43"/>
      <c r="M315" s="43"/>
      <c r="N315" s="43"/>
      <c r="O315" s="43"/>
    </row>
    <row r="316" spans="1:15" s="1" customFormat="1" ht="20.25" customHeight="1" x14ac:dyDescent="0.25">
      <c r="A316" s="400" t="s">
        <v>715</v>
      </c>
      <c r="B316" s="803"/>
      <c r="C316" s="803"/>
      <c r="D316" s="403">
        <v>1.1000000000000001</v>
      </c>
      <c r="E316" s="401">
        <v>1.1000000000000001</v>
      </c>
      <c r="F316" s="358">
        <v>1.3</v>
      </c>
      <c r="G316" s="402">
        <v>1.3</v>
      </c>
      <c r="H316" s="229"/>
      <c r="I316" s="229"/>
      <c r="J316" s="43"/>
      <c r="K316" s="43"/>
      <c r="L316" s="43"/>
      <c r="M316" s="43"/>
      <c r="N316" s="43"/>
      <c r="O316" s="43"/>
    </row>
    <row r="317" spans="1:15" s="1" customFormat="1" ht="20.25" customHeight="1" x14ac:dyDescent="0.25">
      <c r="A317" s="400" t="s">
        <v>716</v>
      </c>
      <c r="B317" s="807"/>
      <c r="C317" s="807"/>
      <c r="D317" s="416" t="s">
        <v>724</v>
      </c>
      <c r="E317" s="417">
        <v>1.2</v>
      </c>
      <c r="F317" s="436" t="s">
        <v>471</v>
      </c>
      <c r="G317" s="418">
        <v>1.4</v>
      </c>
      <c r="H317" s="229"/>
      <c r="I317" s="229"/>
      <c r="J317" s="43"/>
      <c r="K317" s="43"/>
      <c r="L317" s="43"/>
      <c r="M317" s="43"/>
      <c r="N317" s="43"/>
      <c r="O317" s="43"/>
    </row>
    <row r="318" spans="1:15" s="1" customFormat="1" ht="20.25" customHeight="1" x14ac:dyDescent="0.25">
      <c r="A318" s="357" t="s">
        <v>742</v>
      </c>
      <c r="B318" s="807"/>
      <c r="C318" s="807"/>
      <c r="D318" s="451">
        <v>0</v>
      </c>
      <c r="E318" s="411">
        <v>20</v>
      </c>
      <c r="F318" s="451">
        <v>0</v>
      </c>
      <c r="G318" s="452">
        <v>23.3</v>
      </c>
      <c r="H318" s="229"/>
      <c r="I318" s="229"/>
      <c r="J318" s="43"/>
      <c r="K318" s="43"/>
      <c r="L318" s="43"/>
      <c r="M318" s="43"/>
      <c r="N318" s="43"/>
      <c r="O318" s="43"/>
    </row>
    <row r="319" spans="1:15" s="1" customFormat="1" ht="20.25" customHeight="1" x14ac:dyDescent="0.25">
      <c r="A319" s="445" t="s">
        <v>743</v>
      </c>
      <c r="B319" s="807"/>
      <c r="C319" s="807"/>
      <c r="D319" s="416">
        <v>23.7</v>
      </c>
      <c r="E319" s="417">
        <v>16.600000000000001</v>
      </c>
      <c r="F319" s="416">
        <v>27.6</v>
      </c>
      <c r="G319" s="418">
        <v>19.399999999999999</v>
      </c>
      <c r="H319" s="229"/>
      <c r="I319" s="229"/>
      <c r="J319" s="43"/>
      <c r="K319" s="43"/>
      <c r="L319" s="43"/>
      <c r="M319" s="43"/>
      <c r="N319" s="43"/>
      <c r="O319" s="43"/>
    </row>
    <row r="320" spans="1:15" s="1" customFormat="1" ht="20.25" customHeight="1" x14ac:dyDescent="0.25">
      <c r="A320" s="445" t="s">
        <v>303</v>
      </c>
      <c r="B320" s="807"/>
      <c r="C320" s="807"/>
      <c r="D320" s="416">
        <v>4</v>
      </c>
      <c r="E320" s="417">
        <v>4</v>
      </c>
      <c r="F320" s="416">
        <v>4.7</v>
      </c>
      <c r="G320" s="418">
        <v>4.7</v>
      </c>
      <c r="H320" s="229"/>
      <c r="I320" s="229"/>
      <c r="J320" s="43"/>
      <c r="K320" s="43"/>
      <c r="L320" s="43"/>
      <c r="M320" s="43"/>
      <c r="N320" s="43"/>
      <c r="O320" s="43"/>
    </row>
    <row r="321" spans="1:15" s="1" customFormat="1" ht="33" customHeight="1" x14ac:dyDescent="0.25">
      <c r="A321" s="437" t="s">
        <v>734</v>
      </c>
      <c r="B321" s="807"/>
      <c r="C321" s="807"/>
      <c r="D321" s="416">
        <v>0.3</v>
      </c>
      <c r="E321" s="417">
        <v>0.3</v>
      </c>
      <c r="F321" s="438">
        <v>0.4</v>
      </c>
      <c r="G321" s="439">
        <v>0.4</v>
      </c>
      <c r="H321" s="229"/>
      <c r="I321" s="229"/>
      <c r="J321" s="43"/>
      <c r="K321" s="43"/>
      <c r="L321" s="43"/>
      <c r="M321" s="43"/>
      <c r="N321" s="43"/>
      <c r="O321" s="43"/>
    </row>
    <row r="322" spans="1:15" s="2" customFormat="1" ht="15.75" thickBot="1" x14ac:dyDescent="0.3">
      <c r="A322" s="419" t="s">
        <v>16</v>
      </c>
      <c r="B322" s="808"/>
      <c r="C322" s="808"/>
      <c r="D322" s="420">
        <v>0</v>
      </c>
      <c r="E322" s="421">
        <v>60</v>
      </c>
      <c r="F322" s="420">
        <v>0</v>
      </c>
      <c r="G322" s="422">
        <v>70</v>
      </c>
      <c r="H322" s="423"/>
      <c r="I322" s="423"/>
      <c r="J322" s="20"/>
      <c r="K322" s="20"/>
      <c r="L322" s="20"/>
      <c r="M322" s="20"/>
      <c r="N322" s="20"/>
      <c r="O322" s="20"/>
    </row>
    <row r="323" spans="1:15" s="81" customFormat="1" ht="15.75" customHeight="1" thickBot="1" x14ac:dyDescent="0.3">
      <c r="A323" s="813"/>
      <c r="B323" s="814"/>
      <c r="C323" s="814"/>
      <c r="D323" s="814"/>
      <c r="E323" s="814"/>
      <c r="F323" s="814"/>
      <c r="G323" s="815"/>
      <c r="H323" s="424"/>
      <c r="I323" s="424"/>
      <c r="J323" s="107"/>
      <c r="K323" s="107"/>
      <c r="L323" s="107"/>
      <c r="M323" s="107"/>
      <c r="N323" s="107"/>
      <c r="O323" s="107"/>
    </row>
    <row r="324" spans="1:15" s="2" customFormat="1" x14ac:dyDescent="0.25">
      <c r="A324" s="777" t="s">
        <v>20</v>
      </c>
      <c r="B324" s="778"/>
      <c r="C324" s="778"/>
      <c r="D324" s="778"/>
      <c r="E324" s="778"/>
      <c r="F324" s="778"/>
      <c r="G324" s="779"/>
      <c r="H324" s="423"/>
      <c r="I324" s="423"/>
      <c r="J324" s="20"/>
      <c r="K324" s="20"/>
      <c r="L324" s="20"/>
      <c r="M324" s="20"/>
      <c r="N324" s="20"/>
      <c r="O324" s="20"/>
    </row>
    <row r="325" spans="1:15" s="2" customFormat="1" x14ac:dyDescent="0.25">
      <c r="A325" s="425" t="s">
        <v>27</v>
      </c>
      <c r="B325" s="780"/>
      <c r="C325" s="780"/>
      <c r="D325" s="780" t="s">
        <v>316</v>
      </c>
      <c r="E325" s="780"/>
      <c r="F325" s="780" t="s">
        <v>247</v>
      </c>
      <c r="G325" s="781"/>
      <c r="H325" s="423"/>
      <c r="I325" s="423"/>
      <c r="J325" s="20"/>
      <c r="K325" s="20"/>
      <c r="L325" s="20"/>
      <c r="M325" s="20"/>
      <c r="N325" s="20"/>
      <c r="O325" s="20"/>
    </row>
    <row r="326" spans="1:15" s="2" customFormat="1" x14ac:dyDescent="0.25">
      <c r="A326" s="782" t="s">
        <v>25</v>
      </c>
      <c r="B326" s="783"/>
      <c r="C326" s="783"/>
      <c r="D326" s="783"/>
      <c r="E326" s="783"/>
      <c r="F326" s="783"/>
      <c r="G326" s="784"/>
      <c r="H326" s="423"/>
      <c r="I326" s="423"/>
      <c r="J326" s="20"/>
      <c r="K326" s="20"/>
      <c r="L326" s="20"/>
      <c r="M326" s="20"/>
      <c r="N326" s="20"/>
      <c r="O326" s="20"/>
    </row>
    <row r="327" spans="1:15" s="20" customFormat="1" x14ac:dyDescent="0.25">
      <c r="A327" s="426" t="s">
        <v>21</v>
      </c>
      <c r="B327" s="785"/>
      <c r="C327" s="786"/>
      <c r="D327" s="720">
        <f>[1]TDSheet!$E$179</f>
        <v>3.3</v>
      </c>
      <c r="E327" s="720"/>
      <c r="F327" s="721">
        <f>[2]TDSheet!$E$178</f>
        <v>3.9</v>
      </c>
      <c r="G327" s="722"/>
      <c r="H327" s="423"/>
      <c r="I327" s="423"/>
    </row>
    <row r="328" spans="1:15" s="20" customFormat="1" x14ac:dyDescent="0.25">
      <c r="A328" s="426" t="s">
        <v>22</v>
      </c>
      <c r="B328" s="787"/>
      <c r="C328" s="788"/>
      <c r="D328" s="720">
        <f>[1]TDSheet!$F$179</f>
        <v>1.8</v>
      </c>
      <c r="E328" s="720"/>
      <c r="F328" s="721">
        <f>[2]TDSheet!$F$178</f>
        <v>2.1440000000000001</v>
      </c>
      <c r="G328" s="722"/>
      <c r="H328" s="423"/>
      <c r="I328" s="423"/>
    </row>
    <row r="329" spans="1:15" s="20" customFormat="1" x14ac:dyDescent="0.25">
      <c r="A329" s="426" t="s">
        <v>23</v>
      </c>
      <c r="B329" s="787"/>
      <c r="C329" s="788"/>
      <c r="D329" s="720">
        <f>[1]TDSheet!$G$179</f>
        <v>28.8</v>
      </c>
      <c r="E329" s="720"/>
      <c r="F329" s="721">
        <f>[2]TDSheet!$G$178</f>
        <v>33.6</v>
      </c>
      <c r="G329" s="722"/>
      <c r="H329" s="423"/>
      <c r="I329" s="423"/>
    </row>
    <row r="330" spans="1:15" s="20" customFormat="1" x14ac:dyDescent="0.25">
      <c r="A330" s="426" t="s">
        <v>24</v>
      </c>
      <c r="B330" s="787"/>
      <c r="C330" s="788"/>
      <c r="D330" s="720">
        <f>[1]TDSheet!$H$179</f>
        <v>157.19999999999999</v>
      </c>
      <c r="E330" s="720"/>
      <c r="F330" s="721">
        <f>[2]TDSheet!$H$178</f>
        <v>185.2</v>
      </c>
      <c r="G330" s="722"/>
      <c r="H330" s="423"/>
      <c r="I330" s="423"/>
    </row>
    <row r="331" spans="1:15" s="20" customFormat="1" ht="15.75" thickBot="1" x14ac:dyDescent="0.3">
      <c r="A331" s="427" t="s">
        <v>26</v>
      </c>
      <c r="B331" s="789"/>
      <c r="C331" s="790"/>
      <c r="D331" s="723">
        <f>[1]TDSheet!$I$179</f>
        <v>0.5</v>
      </c>
      <c r="E331" s="723"/>
      <c r="F331" s="820">
        <f>[2]TDSheet!$I$178</f>
        <v>0.56999999999999995</v>
      </c>
      <c r="G331" s="821"/>
      <c r="H331" s="423"/>
      <c r="I331" s="423"/>
    </row>
    <row r="332" spans="1:15" s="2" customFormat="1" ht="15.75" thickBot="1" x14ac:dyDescent="0.3">
      <c r="A332" s="428"/>
      <c r="B332" s="429"/>
      <c r="C332" s="429"/>
      <c r="D332" s="430"/>
      <c r="E332" s="430"/>
      <c r="F332" s="429"/>
      <c r="G332" s="431"/>
      <c r="H332" s="423"/>
      <c r="I332" s="423"/>
      <c r="J332" s="20"/>
      <c r="K332" s="20"/>
      <c r="L332" s="20"/>
      <c r="M332" s="20"/>
      <c r="N332" s="20"/>
      <c r="O332" s="20"/>
    </row>
    <row r="333" spans="1:15" s="2" customFormat="1" ht="32.25" customHeight="1" x14ac:dyDescent="0.25">
      <c r="A333" s="768" t="s">
        <v>28</v>
      </c>
      <c r="B333" s="770" t="s">
        <v>991</v>
      </c>
      <c r="C333" s="770"/>
      <c r="D333" s="770"/>
      <c r="E333" s="770"/>
      <c r="F333" s="770"/>
      <c r="G333" s="771"/>
      <c r="H333" s="423"/>
      <c r="I333" s="423"/>
      <c r="J333" s="20"/>
      <c r="K333" s="20"/>
      <c r="L333" s="20"/>
      <c r="M333" s="20"/>
      <c r="N333" s="20"/>
      <c r="O333" s="20"/>
    </row>
    <row r="334" spans="1:15" s="2" customFormat="1" ht="217.5" customHeight="1" thickBot="1" x14ac:dyDescent="0.3">
      <c r="A334" s="769"/>
      <c r="B334" s="772"/>
      <c r="C334" s="772"/>
      <c r="D334" s="772"/>
      <c r="E334" s="772"/>
      <c r="F334" s="772"/>
      <c r="G334" s="773"/>
      <c r="H334" s="423"/>
      <c r="I334" s="423"/>
      <c r="J334" s="20"/>
      <c r="K334" s="20"/>
      <c r="L334" s="20"/>
      <c r="M334" s="20"/>
      <c r="N334" s="20"/>
      <c r="O334" s="20"/>
    </row>
    <row r="335" spans="1:15" ht="15.75" thickBot="1" x14ac:dyDescent="0.3"/>
    <row r="336" spans="1:15" s="40" customFormat="1" ht="25.5" customHeight="1" x14ac:dyDescent="0.25">
      <c r="A336" s="394" t="s">
        <v>0</v>
      </c>
      <c r="B336" s="610" t="s">
        <v>1004</v>
      </c>
      <c r="C336" s="610"/>
      <c r="D336" s="610"/>
      <c r="E336" s="610"/>
      <c r="F336" s="610"/>
      <c r="G336" s="611"/>
      <c r="H336" s="395"/>
      <c r="I336" s="395"/>
    </row>
    <row r="337" spans="1:15" s="1" customFormat="1" ht="24.75" customHeight="1" x14ac:dyDescent="0.25">
      <c r="A337" s="396" t="s">
        <v>2</v>
      </c>
      <c r="B337" s="796" t="s">
        <v>771</v>
      </c>
      <c r="C337" s="796"/>
      <c r="D337" s="796"/>
      <c r="E337" s="796"/>
      <c r="F337" s="796"/>
      <c r="G337" s="797"/>
      <c r="H337" s="229"/>
      <c r="I337" s="229"/>
      <c r="J337" s="43"/>
      <c r="K337" s="43"/>
      <c r="L337" s="43"/>
      <c r="M337" s="43"/>
      <c r="N337" s="43"/>
      <c r="O337" s="43"/>
    </row>
    <row r="338" spans="1:15" s="43" customFormat="1" ht="18.75" customHeight="1" x14ac:dyDescent="0.25">
      <c r="A338" s="396" t="s">
        <v>4</v>
      </c>
      <c r="B338" s="798" t="s">
        <v>741</v>
      </c>
      <c r="C338" s="798"/>
      <c r="D338" s="798"/>
      <c r="E338" s="798"/>
      <c r="F338" s="798"/>
      <c r="G338" s="799"/>
      <c r="H338" s="229"/>
      <c r="I338" s="229"/>
    </row>
    <row r="339" spans="1:15" s="43" customFormat="1" ht="52.5" customHeight="1" x14ac:dyDescent="0.25">
      <c r="A339" s="397" t="s">
        <v>5</v>
      </c>
      <c r="B339" s="800" t="s">
        <v>336</v>
      </c>
      <c r="C339" s="800"/>
      <c r="D339" s="800"/>
      <c r="E339" s="800"/>
      <c r="F339" s="800"/>
      <c r="G339" s="801"/>
      <c r="H339" s="229"/>
      <c r="I339" s="229"/>
    </row>
    <row r="340" spans="1:15" ht="17.25" customHeight="1" x14ac:dyDescent="0.25">
      <c r="A340" s="802" t="s">
        <v>7</v>
      </c>
      <c r="B340" s="803" t="s">
        <v>9</v>
      </c>
      <c r="C340" s="803"/>
      <c r="D340" s="803"/>
      <c r="E340" s="803"/>
      <c r="F340" s="803"/>
      <c r="G340" s="804"/>
      <c r="M340" s="43"/>
    </row>
    <row r="341" spans="1:15" x14ac:dyDescent="0.25">
      <c r="A341" s="802"/>
      <c r="B341" s="805" t="s">
        <v>10</v>
      </c>
      <c r="C341" s="805"/>
      <c r="D341" s="805"/>
      <c r="E341" s="805"/>
      <c r="F341" s="805"/>
      <c r="G341" s="806"/>
      <c r="M341" s="43"/>
    </row>
    <row r="342" spans="1:15" s="1" customFormat="1" ht="20.25" customHeight="1" x14ac:dyDescent="0.25">
      <c r="A342" s="802"/>
      <c r="B342" s="803"/>
      <c r="C342" s="803"/>
      <c r="D342" s="398" t="s">
        <v>8</v>
      </c>
      <c r="E342" s="398" t="s">
        <v>11</v>
      </c>
      <c r="F342" s="398" t="s">
        <v>8</v>
      </c>
      <c r="G342" s="399" t="s">
        <v>11</v>
      </c>
      <c r="H342" s="229"/>
      <c r="I342" s="229"/>
      <c r="J342" s="43"/>
      <c r="K342" s="43"/>
      <c r="L342" s="43"/>
      <c r="M342" s="43"/>
      <c r="N342" s="43"/>
      <c r="O342" s="43"/>
    </row>
    <row r="343" spans="1:15" s="1" customFormat="1" ht="20.25" customHeight="1" x14ac:dyDescent="0.25">
      <c r="A343" s="357" t="s">
        <v>766</v>
      </c>
      <c r="B343" s="803"/>
      <c r="C343" s="803"/>
      <c r="D343" s="809"/>
      <c r="E343" s="810"/>
      <c r="F343" s="810"/>
      <c r="G343" s="811"/>
      <c r="H343" s="229"/>
      <c r="I343" s="229"/>
      <c r="J343" s="43"/>
      <c r="K343" s="43"/>
      <c r="L343" s="43"/>
      <c r="M343" s="43"/>
      <c r="N343" s="43"/>
      <c r="O343" s="43"/>
    </row>
    <row r="344" spans="1:15" s="1" customFormat="1" ht="20.25" customHeight="1" x14ac:dyDescent="0.25">
      <c r="A344" s="400" t="s">
        <v>714</v>
      </c>
      <c r="B344" s="803"/>
      <c r="C344" s="803"/>
      <c r="D344" s="401">
        <v>30</v>
      </c>
      <c r="E344" s="401">
        <v>30</v>
      </c>
      <c r="F344" s="401">
        <v>35</v>
      </c>
      <c r="G344" s="402">
        <v>35</v>
      </c>
      <c r="H344" s="229"/>
      <c r="I344" s="229"/>
      <c r="J344" s="43"/>
      <c r="K344" s="43"/>
      <c r="L344" s="43"/>
      <c r="M344" s="43"/>
      <c r="N344" s="43"/>
      <c r="O344" s="43"/>
    </row>
    <row r="345" spans="1:15" s="1" customFormat="1" ht="20.25" customHeight="1" x14ac:dyDescent="0.25">
      <c r="A345" s="400" t="s">
        <v>13</v>
      </c>
      <c r="B345" s="803"/>
      <c r="C345" s="803"/>
      <c r="D345" s="401">
        <v>1.6</v>
      </c>
      <c r="E345" s="401">
        <v>1.6</v>
      </c>
      <c r="F345" s="401">
        <v>1.8</v>
      </c>
      <c r="G345" s="402">
        <v>1.8</v>
      </c>
      <c r="H345" s="229"/>
      <c r="I345" s="229"/>
      <c r="J345" s="43"/>
      <c r="K345" s="43"/>
      <c r="L345" s="43"/>
      <c r="M345" s="43"/>
      <c r="N345" s="43"/>
      <c r="O345" s="43"/>
    </row>
    <row r="346" spans="1:15" s="1" customFormat="1" ht="20.25" customHeight="1" x14ac:dyDescent="0.25">
      <c r="A346" s="400" t="s">
        <v>129</v>
      </c>
      <c r="B346" s="803"/>
      <c r="C346" s="803"/>
      <c r="D346" s="401">
        <v>1.4</v>
      </c>
      <c r="E346" s="401">
        <v>1.4</v>
      </c>
      <c r="F346" s="401">
        <v>1.6</v>
      </c>
      <c r="G346" s="402">
        <v>1.6</v>
      </c>
      <c r="H346" s="229"/>
      <c r="I346" s="229"/>
      <c r="J346" s="43"/>
      <c r="K346" s="43"/>
      <c r="L346" s="43"/>
      <c r="M346" s="43"/>
      <c r="N346" s="43"/>
      <c r="O346" s="43"/>
    </row>
    <row r="347" spans="1:15" s="1" customFormat="1" ht="20.25" customHeight="1" x14ac:dyDescent="0.25">
      <c r="A347" s="400" t="s">
        <v>235</v>
      </c>
      <c r="B347" s="803"/>
      <c r="C347" s="803"/>
      <c r="D347" s="401" t="s">
        <v>471</v>
      </c>
      <c r="E347" s="401">
        <v>1.6</v>
      </c>
      <c r="F347" s="401" t="s">
        <v>513</v>
      </c>
      <c r="G347" s="402">
        <v>1.9</v>
      </c>
      <c r="H347" s="229"/>
      <c r="I347" s="229"/>
      <c r="J347" s="43"/>
      <c r="K347" s="43"/>
      <c r="L347" s="43"/>
      <c r="M347" s="43"/>
      <c r="N347" s="43"/>
      <c r="O347" s="43"/>
    </row>
    <row r="348" spans="1:15" s="1" customFormat="1" ht="20.25" customHeight="1" x14ac:dyDescent="0.25">
      <c r="A348" s="400" t="s">
        <v>148</v>
      </c>
      <c r="B348" s="803"/>
      <c r="C348" s="803"/>
      <c r="D348" s="401">
        <v>0.5</v>
      </c>
      <c r="E348" s="401">
        <v>0.5</v>
      </c>
      <c r="F348" s="401">
        <v>0.6</v>
      </c>
      <c r="G348" s="402">
        <v>0.6</v>
      </c>
      <c r="H348" s="229"/>
      <c r="I348" s="229"/>
      <c r="J348" s="43"/>
      <c r="K348" s="43"/>
      <c r="L348" s="43"/>
      <c r="M348" s="43"/>
      <c r="N348" s="43"/>
      <c r="O348" s="43"/>
    </row>
    <row r="349" spans="1:15" s="1" customFormat="1" ht="20.25" customHeight="1" x14ac:dyDescent="0.25">
      <c r="A349" s="400" t="s">
        <v>719</v>
      </c>
      <c r="B349" s="803"/>
      <c r="C349" s="803"/>
      <c r="D349" s="432">
        <v>0.33</v>
      </c>
      <c r="E349" s="432">
        <v>0.33</v>
      </c>
      <c r="F349" s="401">
        <v>0.4</v>
      </c>
      <c r="G349" s="402">
        <v>0.4</v>
      </c>
      <c r="H349" s="229"/>
      <c r="I349" s="229"/>
      <c r="J349" s="43"/>
      <c r="K349" s="43"/>
      <c r="L349" s="43"/>
      <c r="M349" s="43"/>
      <c r="N349" s="43"/>
      <c r="O349" s="43"/>
    </row>
    <row r="350" spans="1:15" s="1" customFormat="1" ht="20.25" customHeight="1" x14ac:dyDescent="0.25">
      <c r="A350" s="400" t="s">
        <v>15</v>
      </c>
      <c r="B350" s="803"/>
      <c r="C350" s="803"/>
      <c r="D350" s="401">
        <v>12.1</v>
      </c>
      <c r="E350" s="401">
        <v>12.1</v>
      </c>
      <c r="F350" s="401">
        <v>14</v>
      </c>
      <c r="G350" s="402">
        <v>14</v>
      </c>
      <c r="H350" s="229"/>
      <c r="I350" s="229"/>
      <c r="J350" s="43"/>
      <c r="K350" s="43"/>
      <c r="L350" s="43"/>
      <c r="M350" s="43"/>
      <c r="N350" s="43"/>
      <c r="O350" s="43"/>
    </row>
    <row r="351" spans="1:15" s="1" customFormat="1" ht="20.25" customHeight="1" x14ac:dyDescent="0.25">
      <c r="A351" s="357" t="s">
        <v>735</v>
      </c>
      <c r="B351" s="803"/>
      <c r="C351" s="803"/>
      <c r="D351" s="433">
        <v>0</v>
      </c>
      <c r="E351" s="434">
        <v>47</v>
      </c>
      <c r="F351" s="433">
        <v>0</v>
      </c>
      <c r="G351" s="435">
        <v>54</v>
      </c>
      <c r="H351" s="229"/>
      <c r="I351" s="229"/>
      <c r="J351" s="43"/>
      <c r="K351" s="43"/>
      <c r="L351" s="43"/>
      <c r="M351" s="43"/>
      <c r="N351" s="43"/>
      <c r="O351" s="43"/>
    </row>
    <row r="352" spans="1:15" s="1" customFormat="1" ht="20.25" customHeight="1" x14ac:dyDescent="0.25">
      <c r="A352" s="400" t="s">
        <v>715</v>
      </c>
      <c r="B352" s="803"/>
      <c r="C352" s="803"/>
      <c r="D352" s="403">
        <v>1.1000000000000001</v>
      </c>
      <c r="E352" s="401">
        <v>1.1000000000000001</v>
      </c>
      <c r="F352" s="358">
        <v>1.3</v>
      </c>
      <c r="G352" s="402">
        <v>1.3</v>
      </c>
      <c r="H352" s="229"/>
      <c r="I352" s="229"/>
      <c r="J352" s="43"/>
      <c r="K352" s="43"/>
      <c r="L352" s="43"/>
      <c r="M352" s="43"/>
      <c r="N352" s="43"/>
      <c r="O352" s="43"/>
    </row>
    <row r="353" spans="1:15" s="1" customFormat="1" ht="20.25" customHeight="1" x14ac:dyDescent="0.25">
      <c r="A353" s="400" t="s">
        <v>716</v>
      </c>
      <c r="B353" s="807"/>
      <c r="C353" s="807"/>
      <c r="D353" s="416" t="s">
        <v>724</v>
      </c>
      <c r="E353" s="417">
        <v>1.2</v>
      </c>
      <c r="F353" s="436" t="s">
        <v>471</v>
      </c>
      <c r="G353" s="418">
        <v>1.4</v>
      </c>
      <c r="H353" s="229"/>
      <c r="I353" s="229"/>
      <c r="J353" s="43"/>
      <c r="K353" s="43"/>
      <c r="L353" s="43"/>
      <c r="M353" s="43"/>
      <c r="N353" s="43"/>
      <c r="O353" s="43"/>
    </row>
    <row r="354" spans="1:15" s="1" customFormat="1" ht="20.25" customHeight="1" x14ac:dyDescent="0.25">
      <c r="A354" s="357" t="s">
        <v>767</v>
      </c>
      <c r="B354" s="807"/>
      <c r="C354" s="807"/>
      <c r="D354" s="451">
        <v>0</v>
      </c>
      <c r="E354" s="411">
        <v>20</v>
      </c>
      <c r="F354" s="451">
        <v>0</v>
      </c>
      <c r="G354" s="452">
        <v>23.3</v>
      </c>
      <c r="H354" s="229"/>
      <c r="I354" s="229"/>
      <c r="J354" s="43"/>
      <c r="K354" s="43"/>
      <c r="L354" s="43"/>
      <c r="M354" s="43"/>
      <c r="N354" s="43"/>
      <c r="O354" s="43"/>
    </row>
    <row r="355" spans="1:15" s="1" customFormat="1" ht="20.25" customHeight="1" x14ac:dyDescent="0.25">
      <c r="A355" s="445" t="s">
        <v>768</v>
      </c>
      <c r="B355" s="807"/>
      <c r="C355" s="807"/>
      <c r="D355" s="416">
        <v>6</v>
      </c>
      <c r="E355" s="417">
        <v>6</v>
      </c>
      <c r="F355" s="416">
        <v>7</v>
      </c>
      <c r="G355" s="418">
        <v>7</v>
      </c>
      <c r="H355" s="229"/>
      <c r="I355" s="229"/>
      <c r="J355" s="43"/>
      <c r="K355" s="43"/>
      <c r="L355" s="43"/>
      <c r="M355" s="43"/>
      <c r="N355" s="43"/>
      <c r="O355" s="43"/>
    </row>
    <row r="356" spans="1:15" s="1" customFormat="1" ht="20.25" customHeight="1" x14ac:dyDescent="0.25">
      <c r="A356" s="453" t="s">
        <v>769</v>
      </c>
      <c r="B356" s="807"/>
      <c r="C356" s="807"/>
      <c r="D356" s="416">
        <v>0</v>
      </c>
      <c r="E356" s="412">
        <v>16.8</v>
      </c>
      <c r="F356" s="416">
        <v>0</v>
      </c>
      <c r="G356" s="418">
        <v>19.600000000000001</v>
      </c>
      <c r="H356" s="229"/>
      <c r="I356" s="229"/>
      <c r="J356" s="43"/>
      <c r="K356" s="43"/>
      <c r="L356" s="43"/>
      <c r="M356" s="43"/>
      <c r="N356" s="43"/>
      <c r="O356" s="43"/>
    </row>
    <row r="357" spans="1:15" s="1" customFormat="1" ht="20.25" customHeight="1" x14ac:dyDescent="0.25">
      <c r="A357" s="445" t="s">
        <v>673</v>
      </c>
      <c r="B357" s="807"/>
      <c r="C357" s="807"/>
      <c r="D357" s="416" t="s">
        <v>472</v>
      </c>
      <c r="E357" s="417">
        <v>2.4</v>
      </c>
      <c r="F357" s="438">
        <v>7.0000000000000007E-2</v>
      </c>
      <c r="G357" s="418">
        <v>2.8</v>
      </c>
      <c r="H357" s="229"/>
      <c r="I357" s="229"/>
      <c r="J357" s="43"/>
      <c r="K357" s="43"/>
      <c r="L357" s="43"/>
      <c r="M357" s="43"/>
      <c r="N357" s="43"/>
      <c r="O357" s="43"/>
    </row>
    <row r="358" spans="1:15" s="1" customFormat="1" ht="20.25" customHeight="1" x14ac:dyDescent="0.25">
      <c r="A358" s="445" t="s">
        <v>188</v>
      </c>
      <c r="B358" s="807"/>
      <c r="C358" s="807"/>
      <c r="D358" s="416">
        <v>1.6</v>
      </c>
      <c r="E358" s="417">
        <v>1.6</v>
      </c>
      <c r="F358" s="416">
        <v>1.8</v>
      </c>
      <c r="G358" s="418">
        <v>1.8</v>
      </c>
      <c r="H358" s="229"/>
      <c r="I358" s="229"/>
      <c r="J358" s="43"/>
      <c r="K358" s="43"/>
      <c r="L358" s="43"/>
      <c r="M358" s="43"/>
      <c r="N358" s="43"/>
      <c r="O358" s="43"/>
    </row>
    <row r="359" spans="1:15" s="1" customFormat="1" ht="20.25" customHeight="1" x14ac:dyDescent="0.25">
      <c r="A359" s="445" t="s">
        <v>770</v>
      </c>
      <c r="B359" s="807"/>
      <c r="C359" s="807"/>
      <c r="D359" s="416">
        <v>0.3</v>
      </c>
      <c r="E359" s="417">
        <v>0.3</v>
      </c>
      <c r="F359" s="416">
        <v>0.4</v>
      </c>
      <c r="G359" s="418">
        <v>0.4</v>
      </c>
      <c r="H359" s="229"/>
      <c r="I359" s="229"/>
      <c r="J359" s="43"/>
      <c r="K359" s="43"/>
      <c r="L359" s="43"/>
      <c r="M359" s="43"/>
      <c r="N359" s="43"/>
      <c r="O359" s="43"/>
    </row>
    <row r="360" spans="1:15" s="1" customFormat="1" ht="33" customHeight="1" x14ac:dyDescent="0.25">
      <c r="A360" s="437" t="s">
        <v>734</v>
      </c>
      <c r="B360" s="807"/>
      <c r="C360" s="807"/>
      <c r="D360" s="416">
        <v>0.3</v>
      </c>
      <c r="E360" s="417">
        <v>0.3</v>
      </c>
      <c r="F360" s="438">
        <v>0.4</v>
      </c>
      <c r="G360" s="439">
        <v>0.4</v>
      </c>
      <c r="H360" s="229"/>
      <c r="I360" s="229"/>
      <c r="J360" s="43"/>
      <c r="K360" s="43"/>
      <c r="L360" s="43"/>
      <c r="M360" s="43"/>
      <c r="N360" s="43"/>
      <c r="O360" s="43"/>
    </row>
    <row r="361" spans="1:15" s="2" customFormat="1" ht="15.75" thickBot="1" x14ac:dyDescent="0.3">
      <c r="A361" s="419" t="s">
        <v>16</v>
      </c>
      <c r="B361" s="808"/>
      <c r="C361" s="808"/>
      <c r="D361" s="420">
        <v>0</v>
      </c>
      <c r="E361" s="421">
        <v>60</v>
      </c>
      <c r="F361" s="420">
        <v>0</v>
      </c>
      <c r="G361" s="422">
        <v>70</v>
      </c>
      <c r="H361" s="423"/>
      <c r="I361" s="423"/>
      <c r="J361" s="20"/>
      <c r="K361" s="20"/>
      <c r="L361" s="20"/>
      <c r="M361" s="20"/>
      <c r="N361" s="20"/>
      <c r="O361" s="20"/>
    </row>
    <row r="362" spans="1:15" s="81" customFormat="1" ht="15.75" customHeight="1" thickBot="1" x14ac:dyDescent="0.3">
      <c r="A362" s="813"/>
      <c r="B362" s="814"/>
      <c r="C362" s="814"/>
      <c r="D362" s="814"/>
      <c r="E362" s="814"/>
      <c r="F362" s="814"/>
      <c r="G362" s="815"/>
      <c r="H362" s="424"/>
      <c r="I362" s="424"/>
      <c r="J362" s="107"/>
      <c r="K362" s="107"/>
      <c r="L362" s="107"/>
      <c r="M362" s="107"/>
      <c r="N362" s="107"/>
      <c r="O362" s="107"/>
    </row>
    <row r="363" spans="1:15" s="2" customFormat="1" x14ac:dyDescent="0.25">
      <c r="A363" s="777" t="s">
        <v>20</v>
      </c>
      <c r="B363" s="778"/>
      <c r="C363" s="778"/>
      <c r="D363" s="778"/>
      <c r="E363" s="778"/>
      <c r="F363" s="778"/>
      <c r="G363" s="779"/>
      <c r="H363" s="423"/>
      <c r="I363" s="423"/>
      <c r="J363" s="20"/>
      <c r="K363" s="20"/>
      <c r="L363" s="20"/>
      <c r="M363" s="20"/>
      <c r="N363" s="20"/>
      <c r="O363" s="20"/>
    </row>
    <row r="364" spans="1:15" s="2" customFormat="1" x14ac:dyDescent="0.25">
      <c r="A364" s="425" t="s">
        <v>27</v>
      </c>
      <c r="B364" s="780"/>
      <c r="C364" s="780"/>
      <c r="D364" s="780" t="s">
        <v>316</v>
      </c>
      <c r="E364" s="780"/>
      <c r="F364" s="780" t="s">
        <v>247</v>
      </c>
      <c r="G364" s="781"/>
      <c r="H364" s="423"/>
      <c r="I364" s="423"/>
      <c r="J364" s="20"/>
      <c r="K364" s="20"/>
      <c r="L364" s="20"/>
      <c r="M364" s="20"/>
      <c r="N364" s="20"/>
      <c r="O364" s="20"/>
    </row>
    <row r="365" spans="1:15" s="2" customFormat="1" x14ac:dyDescent="0.25">
      <c r="A365" s="782" t="s">
        <v>25</v>
      </c>
      <c r="B365" s="783"/>
      <c r="C365" s="783"/>
      <c r="D365" s="783"/>
      <c r="E365" s="783"/>
      <c r="F365" s="783"/>
      <c r="G365" s="784"/>
      <c r="H365" s="423"/>
      <c r="I365" s="423"/>
      <c r="J365" s="20"/>
      <c r="K365" s="20"/>
      <c r="L365" s="20"/>
      <c r="M365" s="20"/>
      <c r="N365" s="20"/>
      <c r="O365" s="20"/>
    </row>
    <row r="366" spans="1:15" s="20" customFormat="1" x14ac:dyDescent="0.25">
      <c r="A366" s="426" t="s">
        <v>21</v>
      </c>
      <c r="B366" s="785"/>
      <c r="C366" s="786"/>
      <c r="D366" s="720">
        <f>[3]TDSheet!$E$404</f>
        <v>4.3</v>
      </c>
      <c r="E366" s="720"/>
      <c r="F366" s="721">
        <f>[4]TDSheet!$E$403</f>
        <v>5.2</v>
      </c>
      <c r="G366" s="722"/>
      <c r="H366" s="423"/>
      <c r="I366" s="423"/>
    </row>
    <row r="367" spans="1:15" s="20" customFormat="1" x14ac:dyDescent="0.25">
      <c r="A367" s="426" t="s">
        <v>22</v>
      </c>
      <c r="B367" s="787"/>
      <c r="C367" s="788"/>
      <c r="D367" s="720">
        <f>[3]TDSheet!$F$404</f>
        <v>4.8</v>
      </c>
      <c r="E367" s="720"/>
      <c r="F367" s="721">
        <f>[4]TDSheet!$F$403</f>
        <v>5.8</v>
      </c>
      <c r="G367" s="722"/>
      <c r="H367" s="423"/>
      <c r="I367" s="423"/>
    </row>
    <row r="368" spans="1:15" s="20" customFormat="1" x14ac:dyDescent="0.25">
      <c r="A368" s="426" t="s">
        <v>23</v>
      </c>
      <c r="B368" s="787"/>
      <c r="C368" s="788"/>
      <c r="D368" s="720">
        <f>[3]TDSheet!$G$404</f>
        <v>7.1</v>
      </c>
      <c r="E368" s="720"/>
      <c r="F368" s="721">
        <f>[4]TDSheet!$G$403</f>
        <v>8.5</v>
      </c>
      <c r="G368" s="722"/>
      <c r="H368" s="423"/>
      <c r="I368" s="423"/>
    </row>
    <row r="369" spans="1:15" s="20" customFormat="1" x14ac:dyDescent="0.25">
      <c r="A369" s="426" t="s">
        <v>24</v>
      </c>
      <c r="B369" s="787"/>
      <c r="C369" s="788"/>
      <c r="D369" s="720">
        <f>[3]TDSheet!$H$404</f>
        <v>90</v>
      </c>
      <c r="E369" s="720"/>
      <c r="F369" s="721">
        <f>[4]TDSheet!$H$403</f>
        <v>108</v>
      </c>
      <c r="G369" s="722"/>
      <c r="H369" s="423"/>
      <c r="I369" s="423"/>
    </row>
    <row r="370" spans="1:15" s="20" customFormat="1" ht="15.75" thickBot="1" x14ac:dyDescent="0.3">
      <c r="A370" s="427" t="s">
        <v>26</v>
      </c>
      <c r="B370" s="789"/>
      <c r="C370" s="790"/>
      <c r="D370" s="793">
        <f>[3]TDSheet!$I$404</f>
        <v>12.8</v>
      </c>
      <c r="E370" s="793"/>
      <c r="F370" s="794">
        <f>[4]TDSheet!$I$403</f>
        <v>14.5</v>
      </c>
      <c r="G370" s="795"/>
      <c r="H370" s="423"/>
      <c r="I370" s="423"/>
    </row>
    <row r="371" spans="1:15" s="2" customFormat="1" ht="15.75" thickBot="1" x14ac:dyDescent="0.3">
      <c r="A371" s="428"/>
      <c r="B371" s="429"/>
      <c r="C371" s="429"/>
      <c r="D371" s="430"/>
      <c r="E371" s="430"/>
      <c r="F371" s="429"/>
      <c r="G371" s="431"/>
      <c r="H371" s="423"/>
      <c r="I371" s="423"/>
      <c r="J371" s="20"/>
      <c r="K371" s="20"/>
      <c r="L371" s="20"/>
      <c r="M371" s="20"/>
      <c r="N371" s="20"/>
      <c r="O371" s="20"/>
    </row>
    <row r="372" spans="1:15" s="2" customFormat="1" ht="32.25" customHeight="1" x14ac:dyDescent="0.25">
      <c r="A372" s="768" t="s">
        <v>28</v>
      </c>
      <c r="B372" s="770" t="s">
        <v>992</v>
      </c>
      <c r="C372" s="770"/>
      <c r="D372" s="770"/>
      <c r="E372" s="770"/>
      <c r="F372" s="770"/>
      <c r="G372" s="771"/>
      <c r="H372" s="423"/>
      <c r="I372" s="423"/>
      <c r="J372" s="20"/>
      <c r="K372" s="20"/>
      <c r="L372" s="20"/>
      <c r="M372" s="20"/>
      <c r="N372" s="20"/>
      <c r="O372" s="20"/>
    </row>
    <row r="373" spans="1:15" s="2" customFormat="1" ht="231.75" customHeight="1" thickBot="1" x14ac:dyDescent="0.3">
      <c r="A373" s="769"/>
      <c r="B373" s="772"/>
      <c r="C373" s="772"/>
      <c r="D373" s="772"/>
      <c r="E373" s="772"/>
      <c r="F373" s="772"/>
      <c r="G373" s="773"/>
      <c r="H373" s="423"/>
      <c r="I373" s="423"/>
      <c r="J373" s="20"/>
      <c r="K373" s="20"/>
      <c r="L373" s="20"/>
      <c r="M373" s="20"/>
      <c r="N373" s="20"/>
      <c r="O373" s="20"/>
    </row>
    <row r="374" spans="1:15" ht="15.75" thickBot="1" x14ac:dyDescent="0.3"/>
    <row r="375" spans="1:15" s="40" customFormat="1" ht="25.5" customHeight="1" x14ac:dyDescent="0.25">
      <c r="A375" s="394" t="s">
        <v>0</v>
      </c>
      <c r="B375" s="610" t="s">
        <v>1005</v>
      </c>
      <c r="C375" s="610"/>
      <c r="D375" s="610"/>
      <c r="E375" s="610"/>
      <c r="F375" s="610"/>
      <c r="G375" s="611"/>
      <c r="H375" s="395"/>
      <c r="I375" s="395"/>
    </row>
    <row r="376" spans="1:15" s="1" customFormat="1" ht="33.75" customHeight="1" x14ac:dyDescent="0.25">
      <c r="A376" s="396" t="s">
        <v>2</v>
      </c>
      <c r="B376" s="796" t="s">
        <v>781</v>
      </c>
      <c r="C376" s="796"/>
      <c r="D376" s="796"/>
      <c r="E376" s="796"/>
      <c r="F376" s="796"/>
      <c r="G376" s="797"/>
      <c r="H376" s="229"/>
      <c r="I376" s="229"/>
      <c r="J376" s="43"/>
      <c r="K376" s="43"/>
      <c r="L376" s="43"/>
      <c r="M376" s="43"/>
      <c r="N376" s="43"/>
      <c r="O376" s="43"/>
    </row>
    <row r="377" spans="1:15" s="43" customFormat="1" ht="18.75" customHeight="1" x14ac:dyDescent="0.25">
      <c r="A377" s="396" t="s">
        <v>4</v>
      </c>
      <c r="B377" s="798" t="s">
        <v>741</v>
      </c>
      <c r="C377" s="798"/>
      <c r="D377" s="798"/>
      <c r="E377" s="798"/>
      <c r="F377" s="798"/>
      <c r="G377" s="799"/>
      <c r="H377" s="229"/>
      <c r="I377" s="229"/>
    </row>
    <row r="378" spans="1:15" s="43" customFormat="1" ht="52.5" customHeight="1" x14ac:dyDescent="0.25">
      <c r="A378" s="397" t="s">
        <v>5</v>
      </c>
      <c r="B378" s="800" t="s">
        <v>336</v>
      </c>
      <c r="C378" s="800"/>
      <c r="D378" s="800"/>
      <c r="E378" s="800"/>
      <c r="F378" s="800"/>
      <c r="G378" s="801"/>
      <c r="H378" s="229"/>
      <c r="I378" s="229"/>
    </row>
    <row r="379" spans="1:15" ht="17.25" customHeight="1" x14ac:dyDescent="0.25">
      <c r="A379" s="802" t="s">
        <v>7</v>
      </c>
      <c r="B379" s="803" t="s">
        <v>9</v>
      </c>
      <c r="C379" s="803"/>
      <c r="D379" s="803"/>
      <c r="E379" s="803"/>
      <c r="F379" s="803"/>
      <c r="G379" s="804"/>
      <c r="M379" s="43"/>
    </row>
    <row r="380" spans="1:15" x14ac:dyDescent="0.25">
      <c r="A380" s="802"/>
      <c r="B380" s="805" t="s">
        <v>10</v>
      </c>
      <c r="C380" s="805"/>
      <c r="D380" s="805"/>
      <c r="E380" s="805"/>
      <c r="F380" s="805"/>
      <c r="G380" s="806"/>
      <c r="M380" s="43"/>
    </row>
    <row r="381" spans="1:15" s="1" customFormat="1" ht="20.25" customHeight="1" x14ac:dyDescent="0.25">
      <c r="A381" s="802"/>
      <c r="B381" s="803"/>
      <c r="C381" s="803"/>
      <c r="D381" s="398" t="s">
        <v>8</v>
      </c>
      <c r="E381" s="398" t="s">
        <v>11</v>
      </c>
      <c r="F381" s="398" t="s">
        <v>8</v>
      </c>
      <c r="G381" s="399" t="s">
        <v>11</v>
      </c>
      <c r="H381" s="229"/>
      <c r="I381" s="229"/>
      <c r="J381" s="43"/>
      <c r="K381" s="43"/>
      <c r="L381" s="43"/>
      <c r="M381" s="43"/>
      <c r="N381" s="43"/>
      <c r="O381" s="43"/>
    </row>
    <row r="382" spans="1:15" s="1" customFormat="1" ht="20.25" customHeight="1" x14ac:dyDescent="0.25">
      <c r="A382" s="357" t="s">
        <v>766</v>
      </c>
      <c r="B382" s="803"/>
      <c r="C382" s="803"/>
      <c r="D382" s="809"/>
      <c r="E382" s="810"/>
      <c r="F382" s="810"/>
      <c r="G382" s="811"/>
      <c r="H382" s="229"/>
      <c r="I382" s="229"/>
      <c r="J382" s="43"/>
      <c r="K382" s="43"/>
      <c r="L382" s="43"/>
      <c r="M382" s="43"/>
      <c r="N382" s="43"/>
      <c r="O382" s="43"/>
    </row>
    <row r="383" spans="1:15" s="1" customFormat="1" ht="20.25" customHeight="1" x14ac:dyDescent="0.25">
      <c r="A383" s="400" t="s">
        <v>714</v>
      </c>
      <c r="B383" s="803"/>
      <c r="C383" s="803"/>
      <c r="D383" s="401">
        <v>30</v>
      </c>
      <c r="E383" s="401">
        <v>30</v>
      </c>
      <c r="F383" s="401">
        <v>35</v>
      </c>
      <c r="G383" s="402">
        <v>35</v>
      </c>
      <c r="H383" s="229"/>
      <c r="I383" s="229"/>
      <c r="J383" s="43"/>
      <c r="K383" s="43"/>
      <c r="L383" s="43"/>
      <c r="M383" s="43"/>
      <c r="N383" s="43"/>
      <c r="O383" s="43"/>
    </row>
    <row r="384" spans="1:15" s="1" customFormat="1" ht="20.25" customHeight="1" x14ac:dyDescent="0.25">
      <c r="A384" s="400" t="s">
        <v>13</v>
      </c>
      <c r="B384" s="803"/>
      <c r="C384" s="803"/>
      <c r="D384" s="401">
        <v>1.6</v>
      </c>
      <c r="E384" s="401">
        <v>1.6</v>
      </c>
      <c r="F384" s="401">
        <v>1.8</v>
      </c>
      <c r="G384" s="402">
        <v>1.8</v>
      </c>
      <c r="H384" s="229"/>
      <c r="I384" s="229"/>
      <c r="J384" s="43"/>
      <c r="K384" s="43"/>
      <c r="L384" s="43"/>
      <c r="M384" s="43"/>
      <c r="N384" s="43"/>
      <c r="O384" s="43"/>
    </row>
    <row r="385" spans="1:15" s="1" customFormat="1" ht="20.25" customHeight="1" x14ac:dyDescent="0.25">
      <c r="A385" s="400" t="s">
        <v>129</v>
      </c>
      <c r="B385" s="803"/>
      <c r="C385" s="803"/>
      <c r="D385" s="401">
        <v>1.4</v>
      </c>
      <c r="E385" s="401">
        <v>1.4</v>
      </c>
      <c r="F385" s="401">
        <v>1.6</v>
      </c>
      <c r="G385" s="402">
        <v>1.6</v>
      </c>
      <c r="H385" s="229"/>
      <c r="I385" s="229"/>
      <c r="J385" s="43"/>
      <c r="K385" s="43"/>
      <c r="L385" s="43"/>
      <c r="M385" s="43"/>
      <c r="N385" s="43"/>
      <c r="O385" s="43"/>
    </row>
    <row r="386" spans="1:15" s="1" customFormat="1" ht="20.25" customHeight="1" x14ac:dyDescent="0.25">
      <c r="A386" s="400" t="s">
        <v>235</v>
      </c>
      <c r="B386" s="803"/>
      <c r="C386" s="803"/>
      <c r="D386" s="401" t="s">
        <v>471</v>
      </c>
      <c r="E386" s="401">
        <v>1.6</v>
      </c>
      <c r="F386" s="401" t="s">
        <v>513</v>
      </c>
      <c r="G386" s="402">
        <v>1.9</v>
      </c>
      <c r="H386" s="229"/>
      <c r="I386" s="229"/>
      <c r="J386" s="43"/>
      <c r="K386" s="43"/>
      <c r="L386" s="43"/>
      <c r="M386" s="43"/>
      <c r="N386" s="43"/>
      <c r="O386" s="43"/>
    </row>
    <row r="387" spans="1:15" s="1" customFormat="1" ht="20.25" customHeight="1" x14ac:dyDescent="0.25">
      <c r="A387" s="400" t="s">
        <v>148</v>
      </c>
      <c r="B387" s="803"/>
      <c r="C387" s="803"/>
      <c r="D387" s="401">
        <v>0.5</v>
      </c>
      <c r="E387" s="401">
        <v>0.5</v>
      </c>
      <c r="F387" s="401">
        <v>0.6</v>
      </c>
      <c r="G387" s="402">
        <v>0.6</v>
      </c>
      <c r="H387" s="229"/>
      <c r="I387" s="229"/>
      <c r="J387" s="43"/>
      <c r="K387" s="43"/>
      <c r="L387" s="43"/>
      <c r="M387" s="43"/>
      <c r="N387" s="43"/>
      <c r="O387" s="43"/>
    </row>
    <row r="388" spans="1:15" s="1" customFormat="1" ht="20.25" customHeight="1" x14ac:dyDescent="0.25">
      <c r="A388" s="400" t="s">
        <v>719</v>
      </c>
      <c r="B388" s="803"/>
      <c r="C388" s="803"/>
      <c r="D388" s="432">
        <v>0.33</v>
      </c>
      <c r="E388" s="432">
        <v>0.33</v>
      </c>
      <c r="F388" s="401">
        <v>0.4</v>
      </c>
      <c r="G388" s="402">
        <v>0.4</v>
      </c>
      <c r="H388" s="229"/>
      <c r="I388" s="229"/>
      <c r="J388" s="43"/>
      <c r="K388" s="43"/>
      <c r="L388" s="43"/>
      <c r="M388" s="43"/>
      <c r="N388" s="43"/>
      <c r="O388" s="43"/>
    </row>
    <row r="389" spans="1:15" s="1" customFormat="1" ht="20.25" customHeight="1" x14ac:dyDescent="0.25">
      <c r="A389" s="400" t="s">
        <v>15</v>
      </c>
      <c r="B389" s="803"/>
      <c r="C389" s="803"/>
      <c r="D389" s="401">
        <v>12.1</v>
      </c>
      <c r="E389" s="401">
        <v>12.1</v>
      </c>
      <c r="F389" s="401">
        <v>14</v>
      </c>
      <c r="G389" s="402">
        <v>14</v>
      </c>
      <c r="H389" s="229"/>
      <c r="I389" s="229"/>
      <c r="J389" s="43"/>
      <c r="K389" s="43"/>
      <c r="L389" s="43"/>
      <c r="M389" s="43"/>
      <c r="N389" s="43"/>
      <c r="O389" s="43"/>
    </row>
    <row r="390" spans="1:15" s="1" customFormat="1" ht="20.25" customHeight="1" x14ac:dyDescent="0.25">
      <c r="A390" s="357" t="s">
        <v>735</v>
      </c>
      <c r="B390" s="803"/>
      <c r="C390" s="803"/>
      <c r="D390" s="433">
        <v>0</v>
      </c>
      <c r="E390" s="434">
        <v>47</v>
      </c>
      <c r="F390" s="433">
        <v>0</v>
      </c>
      <c r="G390" s="435">
        <v>54</v>
      </c>
      <c r="H390" s="229"/>
      <c r="I390" s="229"/>
      <c r="J390" s="43"/>
      <c r="K390" s="43"/>
      <c r="L390" s="43"/>
      <c r="M390" s="43"/>
      <c r="N390" s="43"/>
      <c r="O390" s="43"/>
    </row>
    <row r="391" spans="1:15" s="1" customFormat="1" ht="20.25" customHeight="1" x14ac:dyDescent="0.25">
      <c r="A391" s="400" t="s">
        <v>715</v>
      </c>
      <c r="B391" s="803"/>
      <c r="C391" s="803"/>
      <c r="D391" s="403">
        <v>1.1000000000000001</v>
      </c>
      <c r="E391" s="401">
        <v>1.1000000000000001</v>
      </c>
      <c r="F391" s="358">
        <v>1.3</v>
      </c>
      <c r="G391" s="402">
        <v>1.3</v>
      </c>
      <c r="H391" s="229"/>
      <c r="I391" s="229"/>
      <c r="J391" s="43"/>
      <c r="K391" s="43"/>
      <c r="L391" s="43"/>
      <c r="M391" s="43"/>
      <c r="N391" s="43"/>
      <c r="O391" s="43"/>
    </row>
    <row r="392" spans="1:15" s="1" customFormat="1" ht="20.25" customHeight="1" x14ac:dyDescent="0.25">
      <c r="A392" s="400" t="s">
        <v>716</v>
      </c>
      <c r="B392" s="807"/>
      <c r="C392" s="807"/>
      <c r="D392" s="416" t="s">
        <v>724</v>
      </c>
      <c r="E392" s="417">
        <v>1.2</v>
      </c>
      <c r="F392" s="436" t="s">
        <v>471</v>
      </c>
      <c r="G392" s="418">
        <v>1.4</v>
      </c>
      <c r="H392" s="229"/>
      <c r="I392" s="229"/>
      <c r="J392" s="43"/>
      <c r="K392" s="43"/>
      <c r="L392" s="43"/>
      <c r="M392" s="43"/>
      <c r="N392" s="43"/>
      <c r="O392" s="43"/>
    </row>
    <row r="393" spans="1:15" s="1" customFormat="1" ht="20.25" customHeight="1" x14ac:dyDescent="0.25">
      <c r="A393" s="357" t="s">
        <v>782</v>
      </c>
      <c r="B393" s="807"/>
      <c r="C393" s="807"/>
      <c r="D393" s="451">
        <v>0</v>
      </c>
      <c r="E393" s="411">
        <v>20</v>
      </c>
      <c r="F393" s="451">
        <v>0</v>
      </c>
      <c r="G393" s="452">
        <v>23.3</v>
      </c>
      <c r="H393" s="229"/>
      <c r="I393" s="229"/>
      <c r="J393" s="43"/>
      <c r="K393" s="43"/>
      <c r="L393" s="43"/>
      <c r="M393" s="43"/>
      <c r="N393" s="43"/>
      <c r="O393" s="43"/>
    </row>
    <row r="394" spans="1:15" s="1" customFormat="1" ht="20.25" customHeight="1" x14ac:dyDescent="0.25">
      <c r="A394" s="445" t="s">
        <v>784</v>
      </c>
      <c r="B394" s="807"/>
      <c r="C394" s="807"/>
      <c r="D394" s="416">
        <v>25</v>
      </c>
      <c r="E394" s="417" t="s">
        <v>620</v>
      </c>
      <c r="F394" s="416">
        <v>29</v>
      </c>
      <c r="G394" s="418" t="s">
        <v>788</v>
      </c>
      <c r="H394" s="454">
        <f>(D394+D395+D396)/3</f>
        <v>26.666666666666668</v>
      </c>
      <c r="I394" s="454">
        <f>(F394+F395+F396)/3</f>
        <v>31.066666666666666</v>
      </c>
      <c r="J394" s="43"/>
      <c r="K394" s="43"/>
      <c r="L394" s="43"/>
      <c r="M394" s="43"/>
      <c r="N394" s="43"/>
      <c r="O394" s="43"/>
    </row>
    <row r="395" spans="1:15" s="1" customFormat="1" ht="20.25" customHeight="1" x14ac:dyDescent="0.25">
      <c r="A395" s="445" t="s">
        <v>785</v>
      </c>
      <c r="B395" s="807"/>
      <c r="C395" s="807"/>
      <c r="D395" s="416">
        <v>26.5</v>
      </c>
      <c r="E395" s="417" t="s">
        <v>620</v>
      </c>
      <c r="F395" s="416">
        <v>31</v>
      </c>
      <c r="G395" s="418" t="s">
        <v>788</v>
      </c>
      <c r="H395" s="229"/>
      <c r="I395" s="229"/>
      <c r="J395" s="43"/>
      <c r="K395" s="43"/>
      <c r="L395" s="43"/>
      <c r="M395" s="43"/>
      <c r="N395" s="43"/>
      <c r="O395" s="43"/>
    </row>
    <row r="396" spans="1:15" s="1" customFormat="1" ht="20.25" customHeight="1" x14ac:dyDescent="0.25">
      <c r="A396" s="445" t="s">
        <v>786</v>
      </c>
      <c r="B396" s="807"/>
      <c r="C396" s="807"/>
      <c r="D396" s="416">
        <v>28.5</v>
      </c>
      <c r="E396" s="417" t="s">
        <v>620</v>
      </c>
      <c r="F396" s="416">
        <v>33.200000000000003</v>
      </c>
      <c r="G396" s="418" t="s">
        <v>788</v>
      </c>
      <c r="H396" s="229"/>
      <c r="I396" s="229"/>
      <c r="J396" s="43"/>
      <c r="K396" s="43"/>
      <c r="L396" s="43"/>
      <c r="M396" s="43"/>
      <c r="N396" s="43"/>
      <c r="O396" s="43"/>
    </row>
    <row r="397" spans="1:15" s="1" customFormat="1" ht="20.25" customHeight="1" x14ac:dyDescent="0.25">
      <c r="A397" s="445" t="s">
        <v>787</v>
      </c>
      <c r="B397" s="807"/>
      <c r="C397" s="807"/>
      <c r="D397" s="416">
        <v>31</v>
      </c>
      <c r="E397" s="417" t="s">
        <v>620</v>
      </c>
      <c r="F397" s="416">
        <v>36</v>
      </c>
      <c r="G397" s="418" t="s">
        <v>788</v>
      </c>
      <c r="H397" s="229"/>
      <c r="I397" s="229"/>
      <c r="J397" s="43"/>
      <c r="K397" s="43"/>
      <c r="L397" s="43"/>
      <c r="M397" s="43"/>
      <c r="N397" s="43"/>
      <c r="O397" s="43"/>
    </row>
    <row r="398" spans="1:15" s="1" customFormat="1" ht="20.25" customHeight="1" x14ac:dyDescent="0.25">
      <c r="A398" s="445" t="s">
        <v>452</v>
      </c>
      <c r="B398" s="807"/>
      <c r="C398" s="807"/>
      <c r="D398" s="416">
        <v>6.2</v>
      </c>
      <c r="E398" s="417" t="s">
        <v>790</v>
      </c>
      <c r="F398" s="416">
        <v>7.2</v>
      </c>
      <c r="G398" s="418" t="s">
        <v>791</v>
      </c>
      <c r="H398" s="229"/>
      <c r="I398" s="229"/>
      <c r="J398" s="43"/>
      <c r="K398" s="43"/>
      <c r="L398" s="43"/>
      <c r="M398" s="43"/>
      <c r="N398" s="43"/>
      <c r="O398" s="43"/>
    </row>
    <row r="399" spans="1:15" s="1" customFormat="1" ht="20.25" customHeight="1" x14ac:dyDescent="0.25">
      <c r="A399" s="445" t="s">
        <v>783</v>
      </c>
      <c r="B399" s="807"/>
      <c r="C399" s="807"/>
      <c r="D399" s="416">
        <v>1</v>
      </c>
      <c r="E399" s="417">
        <v>1</v>
      </c>
      <c r="F399" s="416">
        <v>1.2</v>
      </c>
      <c r="G399" s="418">
        <v>1.2</v>
      </c>
      <c r="H399" s="229"/>
      <c r="I399" s="229"/>
      <c r="J399" s="43"/>
      <c r="K399" s="43"/>
      <c r="L399" s="43"/>
      <c r="M399" s="43"/>
      <c r="N399" s="43"/>
      <c r="O399" s="43"/>
    </row>
    <row r="400" spans="1:15" s="1" customFormat="1" ht="33" customHeight="1" x14ac:dyDescent="0.25">
      <c r="A400" s="437" t="s">
        <v>734</v>
      </c>
      <c r="B400" s="807"/>
      <c r="C400" s="807"/>
      <c r="D400" s="416">
        <v>0.3</v>
      </c>
      <c r="E400" s="417">
        <v>0.3</v>
      </c>
      <c r="F400" s="438">
        <v>0.4</v>
      </c>
      <c r="G400" s="439">
        <v>0.4</v>
      </c>
      <c r="H400" s="229"/>
      <c r="I400" s="229"/>
      <c r="J400" s="43"/>
      <c r="K400" s="43"/>
      <c r="L400" s="43"/>
      <c r="M400" s="43"/>
      <c r="N400" s="43"/>
      <c r="O400" s="43"/>
    </row>
    <row r="401" spans="1:15" s="2" customFormat="1" ht="15.75" thickBot="1" x14ac:dyDescent="0.3">
      <c r="A401" s="419" t="s">
        <v>16</v>
      </c>
      <c r="B401" s="808"/>
      <c r="C401" s="808"/>
      <c r="D401" s="420">
        <v>0</v>
      </c>
      <c r="E401" s="421">
        <v>60</v>
      </c>
      <c r="F401" s="420">
        <v>0</v>
      </c>
      <c r="G401" s="422">
        <v>70</v>
      </c>
      <c r="H401" s="423"/>
      <c r="I401" s="423"/>
      <c r="J401" s="20"/>
      <c r="K401" s="20"/>
      <c r="L401" s="20"/>
      <c r="M401" s="20"/>
      <c r="N401" s="20"/>
      <c r="O401" s="20"/>
    </row>
    <row r="402" spans="1:15" s="81" customFormat="1" ht="15.75" customHeight="1" thickBot="1" x14ac:dyDescent="0.3">
      <c r="A402" s="774" t="s">
        <v>789</v>
      </c>
      <c r="B402" s="775"/>
      <c r="C402" s="775"/>
      <c r="D402" s="775"/>
      <c r="E402" s="775"/>
      <c r="F402" s="775"/>
      <c r="G402" s="776"/>
      <c r="H402" s="424"/>
      <c r="I402" s="424"/>
      <c r="J402" s="107"/>
      <c r="K402" s="107"/>
      <c r="L402" s="107"/>
      <c r="M402" s="107"/>
      <c r="N402" s="107"/>
      <c r="O402" s="107"/>
    </row>
    <row r="403" spans="1:15" s="2" customFormat="1" x14ac:dyDescent="0.25">
      <c r="A403" s="777" t="s">
        <v>20</v>
      </c>
      <c r="B403" s="778"/>
      <c r="C403" s="778"/>
      <c r="D403" s="778"/>
      <c r="E403" s="778"/>
      <c r="F403" s="778"/>
      <c r="G403" s="779"/>
      <c r="H403" s="423"/>
      <c r="I403" s="423"/>
      <c r="J403" s="20"/>
      <c r="K403" s="20"/>
      <c r="L403" s="20"/>
      <c r="M403" s="20"/>
      <c r="N403" s="20"/>
      <c r="O403" s="20"/>
    </row>
    <row r="404" spans="1:15" s="2" customFormat="1" x14ac:dyDescent="0.25">
      <c r="A404" s="425" t="s">
        <v>27</v>
      </c>
      <c r="B404" s="780"/>
      <c r="C404" s="780"/>
      <c r="D404" s="780" t="s">
        <v>316</v>
      </c>
      <c r="E404" s="780"/>
      <c r="F404" s="780" t="s">
        <v>247</v>
      </c>
      <c r="G404" s="781"/>
      <c r="H404" s="423"/>
      <c r="I404" s="423"/>
      <c r="J404" s="20"/>
      <c r="K404" s="20"/>
      <c r="L404" s="20"/>
      <c r="M404" s="20"/>
      <c r="N404" s="20"/>
      <c r="O404" s="20"/>
    </row>
    <row r="405" spans="1:15" s="2" customFormat="1" x14ac:dyDescent="0.25">
      <c r="A405" s="782" t="s">
        <v>25</v>
      </c>
      <c r="B405" s="783"/>
      <c r="C405" s="783"/>
      <c r="D405" s="783"/>
      <c r="E405" s="783"/>
      <c r="F405" s="783"/>
      <c r="G405" s="784"/>
      <c r="H405" s="423"/>
      <c r="I405" s="423"/>
      <c r="J405" s="20"/>
      <c r="K405" s="20"/>
      <c r="L405" s="20"/>
      <c r="M405" s="20"/>
      <c r="N405" s="20"/>
      <c r="O405" s="20"/>
    </row>
    <row r="406" spans="1:15" s="20" customFormat="1" x14ac:dyDescent="0.25">
      <c r="A406" s="426" t="s">
        <v>21</v>
      </c>
      <c r="B406" s="785"/>
      <c r="C406" s="786"/>
      <c r="D406" s="720">
        <f>[3]TDSheet!$E$595</f>
        <v>0</v>
      </c>
      <c r="E406" s="720"/>
      <c r="F406" s="721">
        <f>[4]TDSheet!$E$594</f>
        <v>0</v>
      </c>
      <c r="G406" s="722"/>
      <c r="H406" s="423"/>
      <c r="I406" s="423"/>
    </row>
    <row r="407" spans="1:15" s="20" customFormat="1" x14ac:dyDescent="0.25">
      <c r="A407" s="426" t="s">
        <v>22</v>
      </c>
      <c r="B407" s="787"/>
      <c r="C407" s="788"/>
      <c r="D407" s="720">
        <f>[3]TDSheet!$F$595</f>
        <v>0</v>
      </c>
      <c r="E407" s="720"/>
      <c r="F407" s="721">
        <f>[4]TDSheet!$F$594</f>
        <v>0</v>
      </c>
      <c r="G407" s="722"/>
      <c r="H407" s="423"/>
      <c r="I407" s="423"/>
    </row>
    <row r="408" spans="1:15" s="20" customFormat="1" x14ac:dyDescent="0.25">
      <c r="A408" s="426" t="s">
        <v>23</v>
      </c>
      <c r="B408" s="787"/>
      <c r="C408" s="788"/>
      <c r="D408" s="720">
        <f>[3]TDSheet!$G$595</f>
        <v>0</v>
      </c>
      <c r="E408" s="720"/>
      <c r="F408" s="721">
        <f>[4]TDSheet!$G$594</f>
        <v>0</v>
      </c>
      <c r="G408" s="722"/>
      <c r="H408" s="423"/>
      <c r="I408" s="423"/>
    </row>
    <row r="409" spans="1:15" s="20" customFormat="1" x14ac:dyDescent="0.25">
      <c r="A409" s="426" t="s">
        <v>24</v>
      </c>
      <c r="B409" s="787"/>
      <c r="C409" s="788"/>
      <c r="D409" s="720">
        <f>[3]TDSheet!$H$595</f>
        <v>0</v>
      </c>
      <c r="E409" s="720"/>
      <c r="F409" s="721">
        <f>[4]TDSheet!$H$594</f>
        <v>0</v>
      </c>
      <c r="G409" s="722"/>
      <c r="H409" s="423"/>
      <c r="I409" s="423"/>
    </row>
    <row r="410" spans="1:15" s="20" customFormat="1" ht="15.75" thickBot="1" x14ac:dyDescent="0.3">
      <c r="A410" s="427" t="s">
        <v>26</v>
      </c>
      <c r="B410" s="789"/>
      <c r="C410" s="790"/>
      <c r="D410" s="793">
        <f>[3]TDSheet!$I$595</f>
        <v>0</v>
      </c>
      <c r="E410" s="793"/>
      <c r="F410" s="794">
        <f>[4]TDSheet!$I$594</f>
        <v>0</v>
      </c>
      <c r="G410" s="795"/>
      <c r="H410" s="423"/>
      <c r="I410" s="423"/>
    </row>
    <row r="411" spans="1:15" s="2" customFormat="1" ht="15.75" thickBot="1" x14ac:dyDescent="0.3">
      <c r="A411" s="428"/>
      <c r="B411" s="429"/>
      <c r="C411" s="429"/>
      <c r="D411" s="430"/>
      <c r="E411" s="430"/>
      <c r="F411" s="429"/>
      <c r="G411" s="431"/>
      <c r="H411" s="423"/>
      <c r="I411" s="423"/>
      <c r="J411" s="20"/>
      <c r="K411" s="20"/>
      <c r="L411" s="20"/>
      <c r="M411" s="20"/>
      <c r="N411" s="20"/>
      <c r="O411" s="20"/>
    </row>
    <row r="412" spans="1:15" s="2" customFormat="1" ht="32.25" customHeight="1" x14ac:dyDescent="0.25">
      <c r="A412" s="768" t="s">
        <v>28</v>
      </c>
      <c r="B412" s="770" t="s">
        <v>993</v>
      </c>
      <c r="C412" s="770"/>
      <c r="D412" s="770"/>
      <c r="E412" s="770"/>
      <c r="F412" s="770"/>
      <c r="G412" s="771"/>
      <c r="H412" s="423"/>
      <c r="I412" s="423"/>
      <c r="J412" s="20"/>
      <c r="K412" s="20"/>
      <c r="L412" s="20"/>
      <c r="M412" s="20"/>
      <c r="N412" s="20"/>
      <c r="O412" s="20"/>
    </row>
    <row r="413" spans="1:15" s="2" customFormat="1" ht="216.75" customHeight="1" thickBot="1" x14ac:dyDescent="0.3">
      <c r="A413" s="769"/>
      <c r="B413" s="772"/>
      <c r="C413" s="772"/>
      <c r="D413" s="772"/>
      <c r="E413" s="772"/>
      <c r="F413" s="772"/>
      <c r="G413" s="773"/>
      <c r="H413" s="423"/>
      <c r="I413" s="423"/>
      <c r="J413" s="20"/>
      <c r="K413" s="20"/>
      <c r="L413" s="20"/>
      <c r="M413" s="20"/>
      <c r="N413" s="20"/>
      <c r="O413" s="20"/>
    </row>
    <row r="414" spans="1:15" ht="15.75" thickBot="1" x14ac:dyDescent="0.3"/>
    <row r="415" spans="1:15" s="40" customFormat="1" ht="25.5" customHeight="1" x14ac:dyDescent="0.25">
      <c r="A415" s="394" t="s">
        <v>0</v>
      </c>
      <c r="B415" s="610" t="s">
        <v>1006</v>
      </c>
      <c r="C415" s="610"/>
      <c r="D415" s="610"/>
      <c r="E415" s="610"/>
      <c r="F415" s="610"/>
      <c r="G415" s="611"/>
      <c r="H415" s="395"/>
      <c r="I415" s="395"/>
    </row>
    <row r="416" spans="1:15" s="1" customFormat="1" ht="19.5" customHeight="1" x14ac:dyDescent="0.25">
      <c r="A416" s="396" t="s">
        <v>2</v>
      </c>
      <c r="B416" s="796" t="s">
        <v>816</v>
      </c>
      <c r="C416" s="796"/>
      <c r="D416" s="796"/>
      <c r="E416" s="796"/>
      <c r="F416" s="796"/>
      <c r="G416" s="797"/>
      <c r="H416" s="229"/>
      <c r="I416" s="229"/>
      <c r="J416" s="43"/>
      <c r="K416" s="43"/>
      <c r="L416" s="43"/>
      <c r="M416" s="43"/>
      <c r="N416" s="43"/>
      <c r="O416" s="43"/>
    </row>
    <row r="417" spans="1:15" s="43" customFormat="1" ht="18.75" customHeight="1" x14ac:dyDescent="0.25">
      <c r="A417" s="396" t="s">
        <v>4</v>
      </c>
      <c r="B417" s="798" t="s">
        <v>815</v>
      </c>
      <c r="C417" s="798"/>
      <c r="D417" s="798"/>
      <c r="E417" s="798"/>
      <c r="F417" s="798"/>
      <c r="G417" s="799"/>
      <c r="H417" s="229"/>
      <c r="I417" s="229"/>
    </row>
    <row r="418" spans="1:15" s="43" customFormat="1" ht="52.5" customHeight="1" x14ac:dyDescent="0.25">
      <c r="A418" s="397" t="s">
        <v>5</v>
      </c>
      <c r="B418" s="800" t="s">
        <v>336</v>
      </c>
      <c r="C418" s="800"/>
      <c r="D418" s="800"/>
      <c r="E418" s="800"/>
      <c r="F418" s="800"/>
      <c r="G418" s="801"/>
      <c r="H418" s="229"/>
      <c r="I418" s="229"/>
    </row>
    <row r="419" spans="1:15" ht="17.25" customHeight="1" x14ac:dyDescent="0.25">
      <c r="A419" s="802" t="s">
        <v>7</v>
      </c>
      <c r="B419" s="803" t="s">
        <v>9</v>
      </c>
      <c r="C419" s="803"/>
      <c r="D419" s="803"/>
      <c r="E419" s="803"/>
      <c r="F419" s="803"/>
      <c r="G419" s="804"/>
      <c r="M419" s="43"/>
    </row>
    <row r="420" spans="1:15" x14ac:dyDescent="0.25">
      <c r="A420" s="802"/>
      <c r="B420" s="805" t="s">
        <v>10</v>
      </c>
      <c r="C420" s="805"/>
      <c r="D420" s="805"/>
      <c r="E420" s="805"/>
      <c r="F420" s="805"/>
      <c r="G420" s="806"/>
      <c r="M420" s="43"/>
    </row>
    <row r="421" spans="1:15" s="1" customFormat="1" ht="20.25" customHeight="1" x14ac:dyDescent="0.25">
      <c r="A421" s="802"/>
      <c r="B421" s="803"/>
      <c r="C421" s="803"/>
      <c r="D421" s="398" t="s">
        <v>8</v>
      </c>
      <c r="E421" s="398" t="s">
        <v>11</v>
      </c>
      <c r="F421" s="398" t="s">
        <v>8</v>
      </c>
      <c r="G421" s="399" t="s">
        <v>11</v>
      </c>
      <c r="H421" s="229"/>
      <c r="I421" s="229"/>
      <c r="J421" s="43"/>
      <c r="K421" s="43"/>
      <c r="L421" s="43"/>
      <c r="M421" s="43"/>
      <c r="N421" s="43"/>
      <c r="O421" s="43"/>
    </row>
    <row r="422" spans="1:15" s="1" customFormat="1" ht="20.25" customHeight="1" x14ac:dyDescent="0.25">
      <c r="A422" s="400" t="s">
        <v>817</v>
      </c>
      <c r="B422" s="803"/>
      <c r="C422" s="803"/>
      <c r="D422" s="358">
        <v>0</v>
      </c>
      <c r="E422" s="358">
        <v>0</v>
      </c>
      <c r="F422" s="358">
        <v>40</v>
      </c>
      <c r="G422" s="455">
        <v>39</v>
      </c>
      <c r="H422" s="229"/>
      <c r="I422" s="229"/>
      <c r="J422" s="43"/>
      <c r="K422" s="43"/>
      <c r="L422" s="43"/>
      <c r="M422" s="43"/>
      <c r="N422" s="43"/>
      <c r="O422" s="43"/>
    </row>
    <row r="423" spans="1:15" s="1" customFormat="1" ht="20.25" customHeight="1" x14ac:dyDescent="0.25">
      <c r="A423" s="357" t="s">
        <v>766</v>
      </c>
      <c r="B423" s="803"/>
      <c r="C423" s="803"/>
      <c r="D423" s="456">
        <v>0</v>
      </c>
      <c r="E423" s="456">
        <v>0</v>
      </c>
      <c r="F423" s="456">
        <v>0</v>
      </c>
      <c r="G423" s="457">
        <v>41</v>
      </c>
      <c r="H423" s="229"/>
      <c r="I423" s="229"/>
      <c r="J423" s="43"/>
      <c r="K423" s="43"/>
      <c r="L423" s="43"/>
      <c r="M423" s="43"/>
      <c r="N423" s="43"/>
      <c r="O423" s="43"/>
    </row>
    <row r="424" spans="1:15" s="1" customFormat="1" ht="20.25" customHeight="1" x14ac:dyDescent="0.25">
      <c r="A424" s="400" t="s">
        <v>714</v>
      </c>
      <c r="B424" s="803"/>
      <c r="C424" s="803"/>
      <c r="D424" s="358">
        <v>0</v>
      </c>
      <c r="E424" s="358">
        <v>0</v>
      </c>
      <c r="F424" s="358">
        <v>26</v>
      </c>
      <c r="G424" s="455">
        <v>26</v>
      </c>
      <c r="H424" s="229"/>
      <c r="I424" s="229"/>
      <c r="J424" s="43"/>
      <c r="K424" s="43"/>
      <c r="L424" s="43"/>
      <c r="M424" s="43"/>
      <c r="N424" s="43"/>
      <c r="O424" s="43"/>
    </row>
    <row r="425" spans="1:15" s="1" customFormat="1" ht="20.25" customHeight="1" x14ac:dyDescent="0.25">
      <c r="A425" s="400" t="s">
        <v>13</v>
      </c>
      <c r="B425" s="803"/>
      <c r="C425" s="803"/>
      <c r="D425" s="358">
        <v>0</v>
      </c>
      <c r="E425" s="358">
        <v>0</v>
      </c>
      <c r="F425" s="358">
        <v>1.8</v>
      </c>
      <c r="G425" s="455">
        <v>1.8</v>
      </c>
      <c r="H425" s="229"/>
      <c r="I425" s="229"/>
      <c r="J425" s="43"/>
      <c r="K425" s="43"/>
      <c r="L425" s="43"/>
      <c r="M425" s="43"/>
      <c r="N425" s="43"/>
      <c r="O425" s="43"/>
    </row>
    <row r="426" spans="1:15" s="1" customFormat="1" ht="20.25" customHeight="1" x14ac:dyDescent="0.25">
      <c r="A426" s="400" t="s">
        <v>129</v>
      </c>
      <c r="B426" s="803"/>
      <c r="C426" s="803"/>
      <c r="D426" s="358">
        <v>0</v>
      </c>
      <c r="E426" s="358">
        <v>0</v>
      </c>
      <c r="F426" s="358">
        <v>0.8</v>
      </c>
      <c r="G426" s="455">
        <v>0.8</v>
      </c>
      <c r="H426" s="229"/>
      <c r="I426" s="229"/>
      <c r="J426" s="43"/>
      <c r="K426" s="43"/>
      <c r="L426" s="43"/>
      <c r="M426" s="43"/>
      <c r="N426" s="43"/>
      <c r="O426" s="43"/>
    </row>
    <row r="427" spans="1:15" s="1" customFormat="1" ht="20.25" customHeight="1" x14ac:dyDescent="0.25">
      <c r="A427" s="400" t="s">
        <v>148</v>
      </c>
      <c r="B427" s="803"/>
      <c r="C427" s="803"/>
      <c r="D427" s="358">
        <v>0</v>
      </c>
      <c r="E427" s="358">
        <v>0</v>
      </c>
      <c r="F427" s="358">
        <v>0.4</v>
      </c>
      <c r="G427" s="455">
        <v>0.4</v>
      </c>
      <c r="H427" s="229"/>
      <c r="I427" s="229"/>
      <c r="J427" s="43"/>
      <c r="K427" s="43"/>
      <c r="L427" s="43"/>
      <c r="M427" s="43"/>
      <c r="N427" s="43"/>
      <c r="O427" s="43"/>
    </row>
    <row r="428" spans="1:15" s="1" customFormat="1" ht="20.25" customHeight="1" x14ac:dyDescent="0.25">
      <c r="A428" s="400" t="s">
        <v>719</v>
      </c>
      <c r="B428" s="803"/>
      <c r="C428" s="803"/>
      <c r="D428" s="358">
        <v>0</v>
      </c>
      <c r="E428" s="358">
        <v>0</v>
      </c>
      <c r="F428" s="358">
        <v>0.3</v>
      </c>
      <c r="G428" s="455">
        <v>0.3</v>
      </c>
      <c r="H428" s="229"/>
      <c r="I428" s="229"/>
      <c r="J428" s="43"/>
      <c r="K428" s="43"/>
      <c r="L428" s="43"/>
      <c r="M428" s="43"/>
      <c r="N428" s="43"/>
      <c r="O428" s="43"/>
    </row>
    <row r="429" spans="1:15" s="1" customFormat="1" ht="20.25" customHeight="1" x14ac:dyDescent="0.25">
      <c r="A429" s="400" t="s">
        <v>15</v>
      </c>
      <c r="B429" s="803"/>
      <c r="C429" s="803"/>
      <c r="D429" s="358">
        <v>0</v>
      </c>
      <c r="E429" s="358">
        <v>0</v>
      </c>
      <c r="F429" s="358">
        <v>12.3</v>
      </c>
      <c r="G429" s="455">
        <v>12.3</v>
      </c>
      <c r="H429" s="229"/>
      <c r="I429" s="229"/>
      <c r="J429" s="43"/>
      <c r="K429" s="43"/>
      <c r="L429" s="43"/>
      <c r="M429" s="43"/>
      <c r="N429" s="43"/>
      <c r="O429" s="43"/>
    </row>
    <row r="430" spans="1:15" s="1" customFormat="1" ht="20.25" customHeight="1" x14ac:dyDescent="0.25">
      <c r="A430" s="357" t="s">
        <v>735</v>
      </c>
      <c r="B430" s="803"/>
      <c r="C430" s="803"/>
      <c r="D430" s="358">
        <v>0</v>
      </c>
      <c r="E430" s="358">
        <v>0</v>
      </c>
      <c r="F430" s="433">
        <v>0</v>
      </c>
      <c r="G430" s="458">
        <v>80</v>
      </c>
      <c r="H430" s="229"/>
      <c r="I430" s="229"/>
      <c r="J430" s="43"/>
      <c r="K430" s="43"/>
      <c r="L430" s="43"/>
      <c r="M430" s="43"/>
      <c r="N430" s="43"/>
      <c r="O430" s="43"/>
    </row>
    <row r="431" spans="1:15" s="1" customFormat="1" ht="20.25" customHeight="1" x14ac:dyDescent="0.25">
      <c r="A431" s="400" t="s">
        <v>715</v>
      </c>
      <c r="B431" s="803"/>
      <c r="C431" s="803"/>
      <c r="D431" s="358">
        <v>0</v>
      </c>
      <c r="E431" s="358">
        <v>0</v>
      </c>
      <c r="F431" s="358">
        <v>1.1000000000000001</v>
      </c>
      <c r="G431" s="455">
        <v>1.1000000000000001</v>
      </c>
      <c r="H431" s="229"/>
      <c r="I431" s="229"/>
      <c r="J431" s="43"/>
      <c r="K431" s="43"/>
      <c r="L431" s="43"/>
      <c r="M431" s="43"/>
      <c r="N431" s="43"/>
      <c r="O431" s="43"/>
    </row>
    <row r="432" spans="1:15" s="1" customFormat="1" ht="20.25" customHeight="1" x14ac:dyDescent="0.25">
      <c r="A432" s="400" t="s">
        <v>818</v>
      </c>
      <c r="B432" s="807"/>
      <c r="C432" s="807"/>
      <c r="D432" s="358">
        <v>0</v>
      </c>
      <c r="E432" s="358">
        <v>0</v>
      </c>
      <c r="F432" s="436">
        <v>1</v>
      </c>
      <c r="G432" s="459">
        <v>1</v>
      </c>
      <c r="H432" s="229"/>
      <c r="I432" s="229"/>
      <c r="J432" s="43"/>
      <c r="K432" s="43"/>
      <c r="L432" s="43"/>
      <c r="M432" s="43"/>
      <c r="N432" s="43"/>
      <c r="O432" s="43"/>
    </row>
    <row r="433" spans="1:15" s="1" customFormat="1" ht="20.25" customHeight="1" x14ac:dyDescent="0.25">
      <c r="A433" s="400" t="s">
        <v>716</v>
      </c>
      <c r="B433" s="807"/>
      <c r="C433" s="807"/>
      <c r="D433" s="358">
        <v>0</v>
      </c>
      <c r="E433" s="358">
        <v>0</v>
      </c>
      <c r="F433" s="436" t="s">
        <v>513</v>
      </c>
      <c r="G433" s="460">
        <v>2.1</v>
      </c>
      <c r="H433" s="229"/>
      <c r="I433" s="229"/>
      <c r="J433" s="43"/>
      <c r="K433" s="43"/>
      <c r="L433" s="43"/>
      <c r="M433" s="43"/>
      <c r="N433" s="43"/>
      <c r="O433" s="43"/>
    </row>
    <row r="434" spans="1:15" s="2" customFormat="1" ht="15.75" thickBot="1" x14ac:dyDescent="0.3">
      <c r="A434" s="419" t="s">
        <v>16</v>
      </c>
      <c r="B434" s="808"/>
      <c r="C434" s="808"/>
      <c r="D434" s="461">
        <v>0</v>
      </c>
      <c r="E434" s="461">
        <v>0</v>
      </c>
      <c r="F434" s="420">
        <v>0</v>
      </c>
      <c r="G434" s="462">
        <v>70</v>
      </c>
      <c r="H434" s="423"/>
      <c r="I434" s="423"/>
      <c r="J434" s="20"/>
      <c r="K434" s="20"/>
      <c r="L434" s="20"/>
      <c r="M434" s="20"/>
      <c r="N434" s="20"/>
      <c r="O434" s="20"/>
    </row>
    <row r="435" spans="1:15" s="81" customFormat="1" ht="15.75" customHeight="1" thickBot="1" x14ac:dyDescent="0.3">
      <c r="A435" s="774"/>
      <c r="B435" s="775"/>
      <c r="C435" s="775"/>
      <c r="D435" s="775"/>
      <c r="E435" s="775"/>
      <c r="F435" s="775"/>
      <c r="G435" s="776"/>
      <c r="H435" s="424"/>
      <c r="I435" s="424"/>
      <c r="J435" s="107"/>
      <c r="K435" s="107"/>
      <c r="L435" s="107"/>
      <c r="M435" s="107"/>
      <c r="N435" s="107"/>
      <c r="O435" s="107"/>
    </row>
    <row r="436" spans="1:15" s="2" customFormat="1" x14ac:dyDescent="0.25">
      <c r="A436" s="777" t="s">
        <v>20</v>
      </c>
      <c r="B436" s="778"/>
      <c r="C436" s="778"/>
      <c r="D436" s="778"/>
      <c r="E436" s="778"/>
      <c r="F436" s="778"/>
      <c r="G436" s="779"/>
      <c r="H436" s="423"/>
      <c r="I436" s="423"/>
      <c r="J436" s="20"/>
      <c r="K436" s="20"/>
      <c r="L436" s="20"/>
      <c r="M436" s="20"/>
      <c r="N436" s="20"/>
      <c r="O436" s="20"/>
    </row>
    <row r="437" spans="1:15" s="2" customFormat="1" x14ac:dyDescent="0.25">
      <c r="A437" s="425" t="s">
        <v>27</v>
      </c>
      <c r="B437" s="780"/>
      <c r="C437" s="780"/>
      <c r="D437" s="780" t="s">
        <v>820</v>
      </c>
      <c r="E437" s="780"/>
      <c r="F437" s="780" t="s">
        <v>247</v>
      </c>
      <c r="G437" s="781"/>
      <c r="H437" s="423"/>
      <c r="I437" s="423"/>
      <c r="J437" s="20"/>
      <c r="K437" s="20"/>
      <c r="L437" s="20"/>
      <c r="M437" s="20"/>
      <c r="N437" s="20"/>
      <c r="O437" s="20"/>
    </row>
    <row r="438" spans="1:15" s="2" customFormat="1" x14ac:dyDescent="0.25">
      <c r="A438" s="782" t="s">
        <v>25</v>
      </c>
      <c r="B438" s="783"/>
      <c r="C438" s="783"/>
      <c r="D438" s="783"/>
      <c r="E438" s="783"/>
      <c r="F438" s="783"/>
      <c r="G438" s="784"/>
      <c r="H438" s="423"/>
      <c r="I438" s="423"/>
      <c r="J438" s="20"/>
      <c r="K438" s="20"/>
      <c r="L438" s="20"/>
      <c r="M438" s="20"/>
      <c r="N438" s="20"/>
      <c r="O438" s="20"/>
    </row>
    <row r="439" spans="1:15" s="20" customFormat="1" x14ac:dyDescent="0.25">
      <c r="A439" s="426" t="s">
        <v>21</v>
      </c>
      <c r="B439" s="785"/>
      <c r="C439" s="786"/>
      <c r="D439" s="720">
        <v>0</v>
      </c>
      <c r="E439" s="720"/>
      <c r="F439" s="721">
        <f>[4]TDSheet!$E$743</f>
        <v>7.1</v>
      </c>
      <c r="G439" s="722"/>
      <c r="H439" s="423"/>
      <c r="I439" s="423"/>
    </row>
    <row r="440" spans="1:15" s="20" customFormat="1" x14ac:dyDescent="0.25">
      <c r="A440" s="426" t="s">
        <v>22</v>
      </c>
      <c r="B440" s="787"/>
      <c r="C440" s="788"/>
      <c r="D440" s="720">
        <v>0</v>
      </c>
      <c r="E440" s="720"/>
      <c r="F440" s="721">
        <f>[4]TDSheet!$F$743</f>
        <v>5.2</v>
      </c>
      <c r="G440" s="722"/>
      <c r="H440" s="423"/>
      <c r="I440" s="423"/>
    </row>
    <row r="441" spans="1:15" s="20" customFormat="1" x14ac:dyDescent="0.25">
      <c r="A441" s="426" t="s">
        <v>23</v>
      </c>
      <c r="B441" s="787"/>
      <c r="C441" s="788"/>
      <c r="D441" s="720">
        <v>0</v>
      </c>
      <c r="E441" s="720"/>
      <c r="F441" s="721">
        <f>[4]TDSheet!$G$743</f>
        <v>18.2</v>
      </c>
      <c r="G441" s="722"/>
      <c r="H441" s="423"/>
      <c r="I441" s="423"/>
    </row>
    <row r="442" spans="1:15" s="20" customFormat="1" x14ac:dyDescent="0.25">
      <c r="A442" s="426" t="s">
        <v>24</v>
      </c>
      <c r="B442" s="787"/>
      <c r="C442" s="788"/>
      <c r="D442" s="720">
        <v>0</v>
      </c>
      <c r="E442" s="720"/>
      <c r="F442" s="791">
        <f>[4]TDSheet!$H$743</f>
        <v>272</v>
      </c>
      <c r="G442" s="792"/>
      <c r="H442" s="423"/>
      <c r="I442" s="423"/>
    </row>
    <row r="443" spans="1:15" s="20" customFormat="1" ht="15.75" thickBot="1" x14ac:dyDescent="0.3">
      <c r="A443" s="427" t="s">
        <v>26</v>
      </c>
      <c r="B443" s="789"/>
      <c r="C443" s="790"/>
      <c r="D443" s="793">
        <v>0</v>
      </c>
      <c r="E443" s="793"/>
      <c r="F443" s="794">
        <f>[4]TDSheet!$I$743</f>
        <v>0.1</v>
      </c>
      <c r="G443" s="795"/>
      <c r="H443" s="423"/>
      <c r="I443" s="423"/>
    </row>
    <row r="444" spans="1:15" s="2" customFormat="1" ht="15.75" thickBot="1" x14ac:dyDescent="0.3">
      <c r="A444" s="428"/>
      <c r="B444" s="429"/>
      <c r="C444" s="429"/>
      <c r="D444" s="430"/>
      <c r="E444" s="430"/>
      <c r="F444" s="429"/>
      <c r="G444" s="431"/>
      <c r="H444" s="423"/>
      <c r="I444" s="423"/>
      <c r="J444" s="20"/>
      <c r="K444" s="20"/>
      <c r="L444" s="20"/>
      <c r="M444" s="20"/>
      <c r="N444" s="20"/>
      <c r="O444" s="20"/>
    </row>
    <row r="445" spans="1:15" s="20" customFormat="1" ht="32.25" customHeight="1" x14ac:dyDescent="0.25">
      <c r="A445" s="768" t="s">
        <v>28</v>
      </c>
      <c r="B445" s="770" t="s">
        <v>994</v>
      </c>
      <c r="C445" s="770"/>
      <c r="D445" s="770"/>
      <c r="E445" s="770"/>
      <c r="F445" s="770"/>
      <c r="G445" s="771"/>
      <c r="H445" s="423"/>
      <c r="I445" s="423"/>
    </row>
    <row r="446" spans="1:15" s="20" customFormat="1" ht="65.25" customHeight="1" thickBot="1" x14ac:dyDescent="0.3">
      <c r="A446" s="769"/>
      <c r="B446" s="772"/>
      <c r="C446" s="772"/>
      <c r="D446" s="772"/>
      <c r="E446" s="772"/>
      <c r="F446" s="772"/>
      <c r="G446" s="773"/>
      <c r="H446" s="423"/>
      <c r="I446" s="423"/>
    </row>
    <row r="447" spans="1:15" ht="15.75" thickBot="1" x14ac:dyDescent="0.3"/>
    <row r="448" spans="1:15" s="40" customFormat="1" ht="20.25" customHeight="1" x14ac:dyDescent="0.25">
      <c r="A448" s="394" t="s">
        <v>0</v>
      </c>
      <c r="B448" s="610" t="s">
        <v>1007</v>
      </c>
      <c r="C448" s="610"/>
      <c r="D448" s="610"/>
      <c r="E448" s="610"/>
      <c r="F448" s="610"/>
      <c r="G448" s="611"/>
      <c r="H448" s="395"/>
      <c r="I448" s="395"/>
    </row>
    <row r="449" spans="1:15" s="1" customFormat="1" ht="24.75" customHeight="1" x14ac:dyDescent="0.25">
      <c r="A449" s="396" t="s">
        <v>2</v>
      </c>
      <c r="B449" s="796" t="s">
        <v>897</v>
      </c>
      <c r="C449" s="796"/>
      <c r="D449" s="796"/>
      <c r="E449" s="796"/>
      <c r="F449" s="796"/>
      <c r="G449" s="797"/>
      <c r="H449" s="229"/>
      <c r="I449" s="229"/>
      <c r="J449" s="43"/>
      <c r="K449" s="43"/>
      <c r="L449" s="43"/>
      <c r="M449" s="43"/>
      <c r="N449" s="43"/>
      <c r="O449" s="43"/>
    </row>
    <row r="450" spans="1:15" s="43" customFormat="1" ht="18.75" customHeight="1" thickBot="1" x14ac:dyDescent="0.3">
      <c r="A450" s="463" t="s">
        <v>4</v>
      </c>
      <c r="B450" s="822" t="s">
        <v>898</v>
      </c>
      <c r="C450" s="822"/>
      <c r="D450" s="822"/>
      <c r="E450" s="822"/>
      <c r="F450" s="822"/>
      <c r="G450" s="823"/>
      <c r="H450" s="229"/>
      <c r="I450" s="229"/>
    </row>
    <row r="451" spans="1:15" s="43" customFormat="1" ht="48.75" customHeight="1" x14ac:dyDescent="0.25">
      <c r="A451" s="464" t="s">
        <v>5</v>
      </c>
      <c r="B451" s="824" t="s">
        <v>6</v>
      </c>
      <c r="C451" s="824"/>
      <c r="D451" s="824"/>
      <c r="E451" s="824"/>
      <c r="F451" s="824"/>
      <c r="G451" s="825"/>
      <c r="H451" s="465"/>
      <c r="I451" s="465"/>
      <c r="J451" s="201"/>
    </row>
    <row r="452" spans="1:15" x14ac:dyDescent="0.25">
      <c r="A452" s="802" t="s">
        <v>7</v>
      </c>
      <c r="B452" s="805" t="s">
        <v>9</v>
      </c>
      <c r="C452" s="805"/>
      <c r="D452" s="805"/>
      <c r="E452" s="805"/>
      <c r="F452" s="805"/>
      <c r="G452" s="806"/>
      <c r="M452" s="43"/>
    </row>
    <row r="453" spans="1:15" x14ac:dyDescent="0.25">
      <c r="A453" s="802"/>
      <c r="B453" s="805" t="s">
        <v>10</v>
      </c>
      <c r="C453" s="805"/>
      <c r="D453" s="805"/>
      <c r="E453" s="805"/>
      <c r="F453" s="805"/>
      <c r="G453" s="806"/>
      <c r="M453" s="43"/>
    </row>
    <row r="454" spans="1:15" s="1" customFormat="1" ht="20.25" customHeight="1" x14ac:dyDescent="0.25">
      <c r="A454" s="802"/>
      <c r="B454" s="803"/>
      <c r="C454" s="803"/>
      <c r="D454" s="398" t="s">
        <v>8</v>
      </c>
      <c r="E454" s="398" t="s">
        <v>11</v>
      </c>
      <c r="F454" s="398" t="s">
        <v>8</v>
      </c>
      <c r="G454" s="399" t="s">
        <v>11</v>
      </c>
      <c r="H454" s="229"/>
      <c r="I454" s="229"/>
      <c r="J454" s="43"/>
      <c r="K454" s="43"/>
      <c r="L454" s="43"/>
      <c r="M454" s="43"/>
      <c r="N454" s="43"/>
      <c r="O454" s="43"/>
    </row>
    <row r="455" spans="1:15" s="1" customFormat="1" ht="20.25" customHeight="1" x14ac:dyDescent="0.25">
      <c r="A455" s="404" t="s">
        <v>714</v>
      </c>
      <c r="B455" s="803"/>
      <c r="C455" s="803"/>
      <c r="D455" s="401">
        <v>32</v>
      </c>
      <c r="E455" s="401">
        <v>32</v>
      </c>
      <c r="F455" s="401">
        <v>37</v>
      </c>
      <c r="G455" s="402">
        <v>37</v>
      </c>
      <c r="H455" s="229"/>
      <c r="I455" s="229"/>
      <c r="J455" s="43"/>
      <c r="K455" s="43"/>
      <c r="L455" s="43"/>
      <c r="M455" s="43"/>
      <c r="N455" s="43"/>
      <c r="O455" s="43"/>
    </row>
    <row r="456" spans="1:15" s="1" customFormat="1" ht="20.25" customHeight="1" x14ac:dyDescent="0.25">
      <c r="A456" s="404" t="s">
        <v>13</v>
      </c>
      <c r="B456" s="803"/>
      <c r="C456" s="803"/>
      <c r="D456" s="401">
        <v>1.7</v>
      </c>
      <c r="E456" s="401">
        <v>1.7</v>
      </c>
      <c r="F456" s="401">
        <v>2</v>
      </c>
      <c r="G456" s="402">
        <v>2</v>
      </c>
      <c r="H456" s="229"/>
      <c r="I456" s="229"/>
      <c r="J456" s="43"/>
      <c r="K456" s="43"/>
      <c r="L456" s="43"/>
      <c r="M456" s="43"/>
      <c r="N456" s="43"/>
      <c r="O456" s="43"/>
    </row>
    <row r="457" spans="1:15" s="1" customFormat="1" ht="20.25" customHeight="1" x14ac:dyDescent="0.25">
      <c r="A457" s="404" t="s">
        <v>129</v>
      </c>
      <c r="B457" s="803"/>
      <c r="C457" s="803"/>
      <c r="D457" s="401">
        <v>1.5</v>
      </c>
      <c r="E457" s="401">
        <v>1.5</v>
      </c>
      <c r="F457" s="401">
        <v>1.7</v>
      </c>
      <c r="G457" s="402">
        <v>1.7</v>
      </c>
      <c r="H457" s="229"/>
      <c r="I457" s="229"/>
      <c r="J457" s="43"/>
      <c r="K457" s="43"/>
      <c r="L457" s="43"/>
      <c r="M457" s="43"/>
      <c r="N457" s="43"/>
      <c r="O457" s="43"/>
    </row>
    <row r="458" spans="1:15" s="1" customFormat="1" ht="20.25" customHeight="1" x14ac:dyDescent="0.25">
      <c r="A458" s="404" t="s">
        <v>235</v>
      </c>
      <c r="B458" s="803"/>
      <c r="C458" s="803"/>
      <c r="D458" s="401" t="s">
        <v>471</v>
      </c>
      <c r="E458" s="401">
        <v>1.7</v>
      </c>
      <c r="F458" s="401" t="s">
        <v>513</v>
      </c>
      <c r="G458" s="402">
        <v>2</v>
      </c>
      <c r="H458" s="229"/>
      <c r="I458" s="229"/>
      <c r="J458" s="43"/>
      <c r="K458" s="43"/>
      <c r="L458" s="43"/>
      <c r="M458" s="43"/>
      <c r="N458" s="43"/>
      <c r="O458" s="43"/>
    </row>
    <row r="459" spans="1:15" s="1" customFormat="1" ht="20.25" customHeight="1" x14ac:dyDescent="0.25">
      <c r="A459" s="404" t="s">
        <v>148</v>
      </c>
      <c r="B459" s="803"/>
      <c r="C459" s="803"/>
      <c r="D459" s="401">
        <v>0.5</v>
      </c>
      <c r="E459" s="401">
        <v>0.5</v>
      </c>
      <c r="F459" s="401">
        <v>0.6</v>
      </c>
      <c r="G459" s="402">
        <v>0.6</v>
      </c>
      <c r="H459" s="229"/>
      <c r="I459" s="229"/>
      <c r="J459" s="43"/>
      <c r="K459" s="43"/>
      <c r="L459" s="43"/>
      <c r="M459" s="43"/>
      <c r="N459" s="43"/>
      <c r="O459" s="43"/>
    </row>
    <row r="460" spans="1:15" s="1" customFormat="1" ht="20.25" customHeight="1" x14ac:dyDescent="0.25">
      <c r="A460" s="404" t="s">
        <v>719</v>
      </c>
      <c r="B460" s="803"/>
      <c r="C460" s="803"/>
      <c r="D460" s="432">
        <v>0.35</v>
      </c>
      <c r="E460" s="432">
        <v>0.35</v>
      </c>
      <c r="F460" s="401">
        <v>0.4</v>
      </c>
      <c r="G460" s="402">
        <v>0.4</v>
      </c>
      <c r="H460" s="229"/>
      <c r="I460" s="229"/>
      <c r="J460" s="43"/>
      <c r="K460" s="43"/>
      <c r="L460" s="43"/>
      <c r="M460" s="43"/>
      <c r="N460" s="43"/>
      <c r="O460" s="43"/>
    </row>
    <row r="461" spans="1:15" s="1" customFormat="1" ht="20.25" customHeight="1" x14ac:dyDescent="0.25">
      <c r="A461" s="404" t="s">
        <v>15</v>
      </c>
      <c r="B461" s="803"/>
      <c r="C461" s="803"/>
      <c r="D461" s="401">
        <v>13</v>
      </c>
      <c r="E461" s="401">
        <v>13</v>
      </c>
      <c r="F461" s="401">
        <v>15</v>
      </c>
      <c r="G461" s="402">
        <v>15</v>
      </c>
      <c r="H461" s="229"/>
      <c r="I461" s="229"/>
      <c r="J461" s="43"/>
      <c r="K461" s="43"/>
      <c r="L461" s="43"/>
      <c r="M461" s="43"/>
      <c r="N461" s="43"/>
      <c r="O461" s="43"/>
    </row>
    <row r="462" spans="1:15" s="1" customFormat="1" ht="20.25" customHeight="1" x14ac:dyDescent="0.25">
      <c r="A462" s="466" t="s">
        <v>735</v>
      </c>
      <c r="B462" s="803"/>
      <c r="C462" s="803"/>
      <c r="D462" s="433">
        <v>0</v>
      </c>
      <c r="E462" s="434">
        <v>50</v>
      </c>
      <c r="F462" s="433">
        <v>0</v>
      </c>
      <c r="G462" s="435">
        <v>58</v>
      </c>
      <c r="H462" s="229"/>
      <c r="I462" s="229"/>
      <c r="J462" s="43"/>
      <c r="K462" s="43"/>
      <c r="L462" s="43"/>
      <c r="M462" s="43"/>
      <c r="N462" s="43"/>
      <c r="O462" s="43"/>
    </row>
    <row r="463" spans="1:15" s="1" customFormat="1" ht="20.25" customHeight="1" x14ac:dyDescent="0.25">
      <c r="A463" s="404" t="s">
        <v>715</v>
      </c>
      <c r="B463" s="803"/>
      <c r="C463" s="803"/>
      <c r="D463" s="403">
        <v>1.5</v>
      </c>
      <c r="E463" s="401">
        <v>1.5</v>
      </c>
      <c r="F463" s="358">
        <v>1.7</v>
      </c>
      <c r="G463" s="402">
        <v>1.7</v>
      </c>
      <c r="H463" s="229"/>
      <c r="I463" s="229"/>
      <c r="J463" s="43"/>
      <c r="K463" s="43"/>
      <c r="L463" s="43"/>
      <c r="M463" s="43"/>
      <c r="N463" s="43"/>
      <c r="O463" s="43"/>
    </row>
    <row r="464" spans="1:15" s="1" customFormat="1" ht="20.25" customHeight="1" x14ac:dyDescent="0.25">
      <c r="A464" s="466" t="s">
        <v>899</v>
      </c>
      <c r="B464" s="803"/>
      <c r="C464" s="803"/>
      <c r="D464" s="403">
        <v>0</v>
      </c>
      <c r="E464" s="467">
        <v>26</v>
      </c>
      <c r="F464" s="434">
        <v>0</v>
      </c>
      <c r="G464" s="468">
        <v>30</v>
      </c>
      <c r="H464" s="229"/>
      <c r="I464" s="229"/>
      <c r="J464" s="43"/>
      <c r="K464" s="43"/>
      <c r="L464" s="43"/>
      <c r="M464" s="43"/>
      <c r="N464" s="43"/>
      <c r="O464" s="43"/>
    </row>
    <row r="465" spans="1:15" s="1" customFormat="1" ht="20.25" customHeight="1" x14ac:dyDescent="0.25">
      <c r="A465" s="442" t="s">
        <v>901</v>
      </c>
      <c r="B465" s="803"/>
      <c r="C465" s="803"/>
      <c r="D465" s="403">
        <v>24</v>
      </c>
      <c r="E465" s="401">
        <v>23.7</v>
      </c>
      <c r="F465" s="403">
        <v>28</v>
      </c>
      <c r="G465" s="402">
        <v>27.3</v>
      </c>
      <c r="H465" s="229"/>
      <c r="I465" s="229"/>
      <c r="J465" s="43"/>
      <c r="K465" s="43"/>
      <c r="L465" s="43"/>
      <c r="M465" s="43"/>
      <c r="N465" s="43"/>
      <c r="O465" s="43"/>
    </row>
    <row r="466" spans="1:15" s="1" customFormat="1" ht="20.25" customHeight="1" x14ac:dyDescent="0.25">
      <c r="A466" s="442" t="s">
        <v>673</v>
      </c>
      <c r="B466" s="803"/>
      <c r="C466" s="803"/>
      <c r="D466" s="403" t="s">
        <v>718</v>
      </c>
      <c r="E466" s="401">
        <v>1</v>
      </c>
      <c r="F466" s="407" t="s">
        <v>724</v>
      </c>
      <c r="G466" s="402">
        <v>1.2</v>
      </c>
      <c r="H466" s="229"/>
      <c r="I466" s="229"/>
      <c r="J466" s="43"/>
      <c r="K466" s="43"/>
      <c r="L466" s="43"/>
      <c r="M466" s="43"/>
      <c r="N466" s="43"/>
      <c r="O466" s="43"/>
    </row>
    <row r="467" spans="1:15" s="1" customFormat="1" ht="20.25" customHeight="1" x14ac:dyDescent="0.25">
      <c r="A467" s="442" t="s">
        <v>303</v>
      </c>
      <c r="B467" s="803"/>
      <c r="C467" s="803"/>
      <c r="D467" s="403">
        <v>1.3</v>
      </c>
      <c r="E467" s="401">
        <v>1.3</v>
      </c>
      <c r="F467" s="403">
        <v>1.5</v>
      </c>
      <c r="G467" s="402">
        <v>1.5</v>
      </c>
      <c r="H467" s="229"/>
      <c r="I467" s="229"/>
      <c r="J467" s="43"/>
      <c r="K467" s="43"/>
      <c r="L467" s="43"/>
      <c r="M467" s="43"/>
      <c r="N467" s="43"/>
      <c r="O467" s="43"/>
    </row>
    <row r="468" spans="1:15" s="1" customFormat="1" ht="20.25" customHeight="1" x14ac:dyDescent="0.25">
      <c r="A468" s="442" t="s">
        <v>189</v>
      </c>
      <c r="B468" s="803"/>
      <c r="C468" s="803"/>
      <c r="D468" s="403">
        <v>1</v>
      </c>
      <c r="E468" s="401">
        <v>1</v>
      </c>
      <c r="F468" s="403">
        <v>1.2</v>
      </c>
      <c r="G468" s="402">
        <v>1.2</v>
      </c>
      <c r="H468" s="229"/>
      <c r="I468" s="229"/>
      <c r="J468" s="43"/>
      <c r="K468" s="43"/>
      <c r="L468" s="43"/>
      <c r="M468" s="43"/>
      <c r="N468" s="43"/>
      <c r="O468" s="43"/>
    </row>
    <row r="469" spans="1:15" s="1" customFormat="1" ht="20.25" customHeight="1" x14ac:dyDescent="0.25">
      <c r="A469" s="442" t="s">
        <v>765</v>
      </c>
      <c r="B469" s="803"/>
      <c r="C469" s="803"/>
      <c r="D469" s="469">
        <v>3.0000000000000001E-3</v>
      </c>
      <c r="E469" s="470">
        <v>3.0000000000000001E-3</v>
      </c>
      <c r="F469" s="469">
        <v>4.0000000000000001E-3</v>
      </c>
      <c r="G469" s="471">
        <v>4.0000000000000001E-3</v>
      </c>
      <c r="H469" s="229"/>
      <c r="I469" s="229"/>
      <c r="J469" s="43"/>
      <c r="K469" s="43"/>
      <c r="L469" s="43"/>
      <c r="M469" s="43"/>
      <c r="N469" s="43"/>
      <c r="O469" s="43"/>
    </row>
    <row r="470" spans="1:15" s="1" customFormat="1" ht="20.25" customHeight="1" x14ac:dyDescent="0.25">
      <c r="A470" s="404" t="s">
        <v>900</v>
      </c>
      <c r="B470" s="803"/>
      <c r="C470" s="803"/>
      <c r="D470" s="403" t="s">
        <v>902</v>
      </c>
      <c r="E470" s="401">
        <v>1.3</v>
      </c>
      <c r="F470" s="403" t="s">
        <v>903</v>
      </c>
      <c r="G470" s="402">
        <v>1.5</v>
      </c>
      <c r="H470" s="229"/>
      <c r="I470" s="229"/>
      <c r="J470" s="43"/>
      <c r="K470" s="43"/>
      <c r="L470" s="43"/>
      <c r="M470" s="43"/>
      <c r="N470" s="43"/>
      <c r="O470" s="43"/>
    </row>
    <row r="471" spans="1:15" s="1" customFormat="1" ht="33" customHeight="1" x14ac:dyDescent="0.25">
      <c r="A471" s="472" t="s">
        <v>734</v>
      </c>
      <c r="B471" s="803"/>
      <c r="C471" s="803"/>
      <c r="D471" s="403">
        <v>0.3</v>
      </c>
      <c r="E471" s="401">
        <v>0.3</v>
      </c>
      <c r="F471" s="403">
        <v>0.4</v>
      </c>
      <c r="G471" s="473">
        <v>0.4</v>
      </c>
      <c r="H471" s="229"/>
      <c r="I471" s="229"/>
      <c r="J471" s="43"/>
      <c r="K471" s="43"/>
      <c r="L471" s="43"/>
      <c r="M471" s="43"/>
      <c r="N471" s="43"/>
      <c r="O471" s="43"/>
    </row>
    <row r="472" spans="1:15" s="2" customFormat="1" ht="15.75" thickBot="1" x14ac:dyDescent="0.3">
      <c r="A472" s="419" t="s">
        <v>16</v>
      </c>
      <c r="B472" s="808"/>
      <c r="C472" s="808"/>
      <c r="D472" s="420">
        <v>0</v>
      </c>
      <c r="E472" s="421">
        <v>60</v>
      </c>
      <c r="F472" s="420">
        <v>0</v>
      </c>
      <c r="G472" s="422">
        <v>70</v>
      </c>
      <c r="H472" s="423"/>
      <c r="I472" s="423"/>
      <c r="J472" s="20"/>
      <c r="K472" s="20"/>
      <c r="L472" s="20"/>
      <c r="M472" s="20"/>
      <c r="N472" s="20"/>
      <c r="O472" s="20"/>
    </row>
    <row r="473" spans="1:15" s="81" customFormat="1" ht="15.75" customHeight="1" thickBot="1" x14ac:dyDescent="0.3">
      <c r="A473" s="813"/>
      <c r="B473" s="814"/>
      <c r="C473" s="814"/>
      <c r="D473" s="814"/>
      <c r="E473" s="814"/>
      <c r="F473" s="814"/>
      <c r="G473" s="815"/>
      <c r="H473" s="424"/>
      <c r="I473" s="424"/>
      <c r="J473" s="107"/>
      <c r="K473" s="107"/>
      <c r="L473" s="107"/>
      <c r="M473" s="107"/>
      <c r="N473" s="107"/>
      <c r="O473" s="107"/>
    </row>
    <row r="474" spans="1:15" s="2" customFormat="1" x14ac:dyDescent="0.25">
      <c r="A474" s="777" t="s">
        <v>20</v>
      </c>
      <c r="B474" s="778"/>
      <c r="C474" s="778"/>
      <c r="D474" s="778"/>
      <c r="E474" s="778"/>
      <c r="F474" s="778"/>
      <c r="G474" s="779"/>
      <c r="H474" s="423"/>
      <c r="I474" s="423"/>
      <c r="J474" s="20"/>
      <c r="K474" s="20"/>
      <c r="L474" s="20"/>
      <c r="M474" s="20"/>
      <c r="N474" s="20"/>
      <c r="O474" s="20"/>
    </row>
    <row r="475" spans="1:15" s="2" customFormat="1" x14ac:dyDescent="0.25">
      <c r="A475" s="425" t="s">
        <v>27</v>
      </c>
      <c r="B475" s="780"/>
      <c r="C475" s="780"/>
      <c r="D475" s="780" t="s">
        <v>316</v>
      </c>
      <c r="E475" s="780"/>
      <c r="F475" s="780" t="s">
        <v>247</v>
      </c>
      <c r="G475" s="781"/>
      <c r="H475" s="423"/>
      <c r="I475" s="423"/>
      <c r="J475" s="20"/>
      <c r="K475" s="20"/>
      <c r="L475" s="20"/>
      <c r="M475" s="20"/>
      <c r="N475" s="20"/>
      <c r="O475" s="20"/>
    </row>
    <row r="476" spans="1:15" s="2" customFormat="1" x14ac:dyDescent="0.25">
      <c r="A476" s="782" t="s">
        <v>25</v>
      </c>
      <c r="B476" s="783"/>
      <c r="C476" s="783"/>
      <c r="D476" s="783"/>
      <c r="E476" s="783"/>
      <c r="F476" s="783"/>
      <c r="G476" s="784"/>
      <c r="H476" s="423"/>
      <c r="I476" s="423"/>
      <c r="J476" s="20"/>
      <c r="K476" s="20"/>
      <c r="L476" s="20"/>
      <c r="M476" s="20"/>
      <c r="N476" s="20"/>
      <c r="O476" s="20"/>
    </row>
    <row r="477" spans="1:15" s="20" customFormat="1" x14ac:dyDescent="0.25">
      <c r="A477" s="426" t="s">
        <v>21</v>
      </c>
      <c r="B477" s="785"/>
      <c r="C477" s="786"/>
      <c r="D477" s="720">
        <f>[5]TDSheet!$E$219</f>
        <v>7.9</v>
      </c>
      <c r="E477" s="720"/>
      <c r="F477" s="721">
        <f>[6]TDSheet!$E$226</f>
        <v>9.1999999999999993</v>
      </c>
      <c r="G477" s="722"/>
      <c r="H477" s="423"/>
      <c r="I477" s="423"/>
    </row>
    <row r="478" spans="1:15" s="20" customFormat="1" x14ac:dyDescent="0.25">
      <c r="A478" s="426" t="s">
        <v>22</v>
      </c>
      <c r="B478" s="787"/>
      <c r="C478" s="788"/>
      <c r="D478" s="720">
        <f>[5]TDSheet!$F$219</f>
        <v>4.7</v>
      </c>
      <c r="E478" s="720"/>
      <c r="F478" s="721">
        <f>[6]TDSheet!$F$226</f>
        <v>5.5</v>
      </c>
      <c r="G478" s="722"/>
      <c r="H478" s="423"/>
      <c r="I478" s="423"/>
    </row>
    <row r="479" spans="1:15" s="20" customFormat="1" x14ac:dyDescent="0.25">
      <c r="A479" s="426" t="s">
        <v>23</v>
      </c>
      <c r="B479" s="787"/>
      <c r="C479" s="788"/>
      <c r="D479" s="720">
        <f>[5]TDSheet!$G$219</f>
        <v>25.1</v>
      </c>
      <c r="E479" s="720"/>
      <c r="F479" s="721">
        <f>[6]TDSheet!$G$226</f>
        <v>29.3</v>
      </c>
      <c r="G479" s="722"/>
      <c r="H479" s="423"/>
      <c r="I479" s="423"/>
    </row>
    <row r="480" spans="1:15" s="20" customFormat="1" x14ac:dyDescent="0.25">
      <c r="A480" s="426" t="s">
        <v>24</v>
      </c>
      <c r="B480" s="787"/>
      <c r="C480" s="788"/>
      <c r="D480" s="720">
        <f>[5]TDSheet!$H$219</f>
        <v>173.2</v>
      </c>
      <c r="E480" s="720"/>
      <c r="F480" s="721">
        <f>[6]TDSheet!$H$226</f>
        <v>202.1</v>
      </c>
      <c r="G480" s="722"/>
      <c r="H480" s="423"/>
      <c r="I480" s="423"/>
    </row>
    <row r="481" spans="1:15" s="20" customFormat="1" ht="15.75" thickBot="1" x14ac:dyDescent="0.3">
      <c r="A481" s="427" t="s">
        <v>26</v>
      </c>
      <c r="B481" s="789"/>
      <c r="C481" s="790"/>
      <c r="D481" s="816">
        <f>[5]TDSheet!$I$219</f>
        <v>0.08</v>
      </c>
      <c r="E481" s="816"/>
      <c r="F481" s="826">
        <f>[6]TDSheet!$I$226</f>
        <v>0.1</v>
      </c>
      <c r="G481" s="827"/>
      <c r="H481" s="423"/>
      <c r="I481" s="423"/>
    </row>
    <row r="482" spans="1:15" s="2" customFormat="1" ht="15.75" thickBot="1" x14ac:dyDescent="0.3">
      <c r="A482" s="428"/>
      <c r="B482" s="429"/>
      <c r="C482" s="429"/>
      <c r="D482" s="430"/>
      <c r="E482" s="430"/>
      <c r="F482" s="429"/>
      <c r="G482" s="431"/>
      <c r="H482" s="423"/>
      <c r="I482" s="423"/>
      <c r="J482" s="20"/>
      <c r="K482" s="20"/>
      <c r="L482" s="20"/>
      <c r="M482" s="20"/>
      <c r="N482" s="20"/>
      <c r="O482" s="20"/>
    </row>
    <row r="483" spans="1:15" s="2" customFormat="1" ht="32.25" customHeight="1" x14ac:dyDescent="0.25">
      <c r="A483" s="768" t="s">
        <v>28</v>
      </c>
      <c r="B483" s="770" t="s">
        <v>995</v>
      </c>
      <c r="C483" s="770"/>
      <c r="D483" s="770"/>
      <c r="E483" s="770"/>
      <c r="F483" s="770"/>
      <c r="G483" s="771"/>
      <c r="H483" s="423"/>
      <c r="I483" s="423"/>
      <c r="J483" s="20"/>
      <c r="K483" s="20"/>
      <c r="L483" s="20"/>
      <c r="M483" s="20"/>
      <c r="N483" s="20"/>
      <c r="O483" s="20"/>
    </row>
    <row r="484" spans="1:15" s="2" customFormat="1" ht="320.25" customHeight="1" thickBot="1" x14ac:dyDescent="0.3">
      <c r="A484" s="769"/>
      <c r="B484" s="772"/>
      <c r="C484" s="772"/>
      <c r="D484" s="772"/>
      <c r="E484" s="772"/>
      <c r="F484" s="772"/>
      <c r="G484" s="773"/>
      <c r="H484" s="423"/>
      <c r="I484" s="423"/>
      <c r="J484" s="20"/>
      <c r="K484" s="20"/>
      <c r="L484" s="20"/>
      <c r="M484" s="20"/>
      <c r="N484" s="20"/>
      <c r="O484" s="20"/>
    </row>
  </sheetData>
  <sheetProtection algorithmName="SHA-512" hashValue="vDkgDVwum3erllk6A2IKDYuFKMD27vtly3N7b+gHylwocG3/x4hXIiN0M3/fZCbUHv8CiqAhUTk7gYxI9z4kWQ==" saltValue="r2qjyt3N2t/Bc4dcpPwIrg==" spinCount="100000" sheet="1" objects="1" scenarios="1"/>
  <mergeCells count="381">
    <mergeCell ref="A483:A484"/>
    <mergeCell ref="B483:G484"/>
    <mergeCell ref="A474:G474"/>
    <mergeCell ref="B475:C475"/>
    <mergeCell ref="D475:E475"/>
    <mergeCell ref="F475:G475"/>
    <mergeCell ref="A476:G476"/>
    <mergeCell ref="B477:C481"/>
    <mergeCell ref="D477:E477"/>
    <mergeCell ref="F477:G477"/>
    <mergeCell ref="D478:E478"/>
    <mergeCell ref="F478:G478"/>
    <mergeCell ref="D479:E479"/>
    <mergeCell ref="F479:G479"/>
    <mergeCell ref="D480:E480"/>
    <mergeCell ref="F480:G480"/>
    <mergeCell ref="D481:E481"/>
    <mergeCell ref="F481:G481"/>
    <mergeCell ref="B448:G448"/>
    <mergeCell ref="B449:G449"/>
    <mergeCell ref="B450:G450"/>
    <mergeCell ref="B451:G451"/>
    <mergeCell ref="A452:A454"/>
    <mergeCell ref="B452:G452"/>
    <mergeCell ref="B453:G453"/>
    <mergeCell ref="B454:C472"/>
    <mergeCell ref="A473:G473"/>
    <mergeCell ref="A260:A261"/>
    <mergeCell ref="B260:G261"/>
    <mergeCell ref="A412:A413"/>
    <mergeCell ref="B412:G413"/>
    <mergeCell ref="B231:G231"/>
    <mergeCell ref="B232:G232"/>
    <mergeCell ref="B233:G233"/>
    <mergeCell ref="B234:G234"/>
    <mergeCell ref="A235:A237"/>
    <mergeCell ref="B235:G235"/>
    <mergeCell ref="B236:G236"/>
    <mergeCell ref="B237:C249"/>
    <mergeCell ref="A250:G250"/>
    <mergeCell ref="A251:G251"/>
    <mergeCell ref="B252:C252"/>
    <mergeCell ref="D252:E252"/>
    <mergeCell ref="F252:G252"/>
    <mergeCell ref="A253:G253"/>
    <mergeCell ref="B254:C258"/>
    <mergeCell ref="D254:E254"/>
    <mergeCell ref="F254:G254"/>
    <mergeCell ref="D255:E255"/>
    <mergeCell ref="F255:G255"/>
    <mergeCell ref="D256:E256"/>
    <mergeCell ref="F256:G256"/>
    <mergeCell ref="D257:E257"/>
    <mergeCell ref="A402:G402"/>
    <mergeCell ref="A403:G403"/>
    <mergeCell ref="B404:C404"/>
    <mergeCell ref="D404:E404"/>
    <mergeCell ref="F404:G404"/>
    <mergeCell ref="A405:G405"/>
    <mergeCell ref="B406:C410"/>
    <mergeCell ref="D406:E406"/>
    <mergeCell ref="F406:G406"/>
    <mergeCell ref="D407:E407"/>
    <mergeCell ref="F407:G407"/>
    <mergeCell ref="D408:E408"/>
    <mergeCell ref="F408:G408"/>
    <mergeCell ref="D409:E409"/>
    <mergeCell ref="F409:G409"/>
    <mergeCell ref="D410:E410"/>
    <mergeCell ref="F410:G410"/>
    <mergeCell ref="B375:G375"/>
    <mergeCell ref="B376:G376"/>
    <mergeCell ref="B377:G377"/>
    <mergeCell ref="B378:G378"/>
    <mergeCell ref="A379:A381"/>
    <mergeCell ref="B379:G379"/>
    <mergeCell ref="B380:G380"/>
    <mergeCell ref="B381:C401"/>
    <mergeCell ref="D382:G382"/>
    <mergeCell ref="F193:G193"/>
    <mergeCell ref="D331:E331"/>
    <mergeCell ref="F331:G331"/>
    <mergeCell ref="B164:G164"/>
    <mergeCell ref="B165:G165"/>
    <mergeCell ref="B166:G166"/>
    <mergeCell ref="B167:G167"/>
    <mergeCell ref="B301:G301"/>
    <mergeCell ref="B302:G302"/>
    <mergeCell ref="B303:G303"/>
    <mergeCell ref="B199:G199"/>
    <mergeCell ref="B200:G200"/>
    <mergeCell ref="B201:G201"/>
    <mergeCell ref="B202:G202"/>
    <mergeCell ref="F257:G257"/>
    <mergeCell ref="D258:E258"/>
    <mergeCell ref="F258:G258"/>
    <mergeCell ref="D330:E330"/>
    <mergeCell ref="F330:G330"/>
    <mergeCell ref="A362:G362"/>
    <mergeCell ref="A168:A170"/>
    <mergeCell ref="B168:G168"/>
    <mergeCell ref="B169:G169"/>
    <mergeCell ref="B170:C184"/>
    <mergeCell ref="A185:G185"/>
    <mergeCell ref="A195:A196"/>
    <mergeCell ref="B195:G196"/>
    <mergeCell ref="A186:G186"/>
    <mergeCell ref="B187:C187"/>
    <mergeCell ref="D187:E187"/>
    <mergeCell ref="F187:G187"/>
    <mergeCell ref="A188:G188"/>
    <mergeCell ref="B189:C193"/>
    <mergeCell ref="D189:E189"/>
    <mergeCell ref="F189:G189"/>
    <mergeCell ref="D190:E190"/>
    <mergeCell ref="F190:G190"/>
    <mergeCell ref="D191:E191"/>
    <mergeCell ref="F191:G191"/>
    <mergeCell ref="D192:E192"/>
    <mergeCell ref="F192:G192"/>
    <mergeCell ref="D193:E193"/>
    <mergeCell ref="A24:G24"/>
    <mergeCell ref="B1:G1"/>
    <mergeCell ref="B2:G2"/>
    <mergeCell ref="B3:G3"/>
    <mergeCell ref="B4:G4"/>
    <mergeCell ref="A5:A7"/>
    <mergeCell ref="B5:G5"/>
    <mergeCell ref="B6:G6"/>
    <mergeCell ref="B7:C20"/>
    <mergeCell ref="A21:G21"/>
    <mergeCell ref="A22:G22"/>
    <mergeCell ref="B23:C23"/>
    <mergeCell ref="D23:E23"/>
    <mergeCell ref="F23:G23"/>
    <mergeCell ref="F29:G29"/>
    <mergeCell ref="A31:A32"/>
    <mergeCell ref="B31:G32"/>
    <mergeCell ref="B25:C29"/>
    <mergeCell ref="D25:E25"/>
    <mergeCell ref="F25:G25"/>
    <mergeCell ref="D26:E26"/>
    <mergeCell ref="F26:G26"/>
    <mergeCell ref="D27:E27"/>
    <mergeCell ref="F27:G27"/>
    <mergeCell ref="D28:E28"/>
    <mergeCell ref="F28:G28"/>
    <mergeCell ref="D29:E29"/>
    <mergeCell ref="A53:G53"/>
    <mergeCell ref="A54:G54"/>
    <mergeCell ref="B55:C55"/>
    <mergeCell ref="D55:E55"/>
    <mergeCell ref="F55:G55"/>
    <mergeCell ref="B34:G34"/>
    <mergeCell ref="B35:G35"/>
    <mergeCell ref="B36:G36"/>
    <mergeCell ref="B37:G37"/>
    <mergeCell ref="A38:A40"/>
    <mergeCell ref="B38:G38"/>
    <mergeCell ref="B39:G39"/>
    <mergeCell ref="B40:C52"/>
    <mergeCell ref="A63:A64"/>
    <mergeCell ref="B63:G64"/>
    <mergeCell ref="B66:G66"/>
    <mergeCell ref="B67:G67"/>
    <mergeCell ref="B68:G68"/>
    <mergeCell ref="A56:G56"/>
    <mergeCell ref="B57:C61"/>
    <mergeCell ref="D57:E57"/>
    <mergeCell ref="F57:G57"/>
    <mergeCell ref="D58:E58"/>
    <mergeCell ref="F58:G58"/>
    <mergeCell ref="D59:E59"/>
    <mergeCell ref="F59:G59"/>
    <mergeCell ref="D60:E60"/>
    <mergeCell ref="F60:G60"/>
    <mergeCell ref="D61:E61"/>
    <mergeCell ref="F61:G61"/>
    <mergeCell ref="A84:G84"/>
    <mergeCell ref="A85:G85"/>
    <mergeCell ref="B86:C86"/>
    <mergeCell ref="D86:E86"/>
    <mergeCell ref="F86:G86"/>
    <mergeCell ref="B69:G69"/>
    <mergeCell ref="A70:A72"/>
    <mergeCell ref="B70:G70"/>
    <mergeCell ref="B71:G71"/>
    <mergeCell ref="B72:C83"/>
    <mergeCell ref="A94:A95"/>
    <mergeCell ref="B94:G95"/>
    <mergeCell ref="A87:G87"/>
    <mergeCell ref="B88:C92"/>
    <mergeCell ref="D88:E88"/>
    <mergeCell ref="F88:G88"/>
    <mergeCell ref="D89:E89"/>
    <mergeCell ref="F89:G89"/>
    <mergeCell ref="D90:E90"/>
    <mergeCell ref="F90:G90"/>
    <mergeCell ref="D91:E91"/>
    <mergeCell ref="F91:G91"/>
    <mergeCell ref="D92:E92"/>
    <mergeCell ref="F92:G92"/>
    <mergeCell ref="A117:G117"/>
    <mergeCell ref="A118:G118"/>
    <mergeCell ref="B119:C119"/>
    <mergeCell ref="D119:E119"/>
    <mergeCell ref="F119:G119"/>
    <mergeCell ref="B97:G97"/>
    <mergeCell ref="B98:G98"/>
    <mergeCell ref="B99:G99"/>
    <mergeCell ref="B100:G100"/>
    <mergeCell ref="A101:A103"/>
    <mergeCell ref="B101:G101"/>
    <mergeCell ref="B102:G102"/>
    <mergeCell ref="B103:C116"/>
    <mergeCell ref="A127:A128"/>
    <mergeCell ref="B127:G128"/>
    <mergeCell ref="A120:G120"/>
    <mergeCell ref="B121:C125"/>
    <mergeCell ref="D121:E121"/>
    <mergeCell ref="F121:G121"/>
    <mergeCell ref="D122:E122"/>
    <mergeCell ref="F122:G122"/>
    <mergeCell ref="D123:E123"/>
    <mergeCell ref="F123:G123"/>
    <mergeCell ref="D124:E124"/>
    <mergeCell ref="F124:G124"/>
    <mergeCell ref="D125:E125"/>
    <mergeCell ref="F125:G125"/>
    <mergeCell ref="B130:G130"/>
    <mergeCell ref="B131:G131"/>
    <mergeCell ref="B132:G132"/>
    <mergeCell ref="B133:G133"/>
    <mergeCell ref="A134:A136"/>
    <mergeCell ref="B134:G134"/>
    <mergeCell ref="B135:G135"/>
    <mergeCell ref="B136:C150"/>
    <mergeCell ref="A151:G151"/>
    <mergeCell ref="A161:A162"/>
    <mergeCell ref="B161:G162"/>
    <mergeCell ref="A152:G152"/>
    <mergeCell ref="B153:C153"/>
    <mergeCell ref="D153:E153"/>
    <mergeCell ref="F153:G153"/>
    <mergeCell ref="A154:G154"/>
    <mergeCell ref="B155:C159"/>
    <mergeCell ref="D155:E155"/>
    <mergeCell ref="F155:G155"/>
    <mergeCell ref="D156:E156"/>
    <mergeCell ref="F156:G156"/>
    <mergeCell ref="D157:E157"/>
    <mergeCell ref="F157:G157"/>
    <mergeCell ref="D158:E158"/>
    <mergeCell ref="F158:G158"/>
    <mergeCell ref="D159:E159"/>
    <mergeCell ref="F159:G159"/>
    <mergeCell ref="A203:A205"/>
    <mergeCell ref="B203:G203"/>
    <mergeCell ref="B204:G204"/>
    <mergeCell ref="B205:C217"/>
    <mergeCell ref="A218:G218"/>
    <mergeCell ref="A340:A342"/>
    <mergeCell ref="B340:G340"/>
    <mergeCell ref="B341:G341"/>
    <mergeCell ref="B342:C361"/>
    <mergeCell ref="A304:A306"/>
    <mergeCell ref="B304:G304"/>
    <mergeCell ref="B305:G305"/>
    <mergeCell ref="B306:C322"/>
    <mergeCell ref="A323:G323"/>
    <mergeCell ref="A333:A334"/>
    <mergeCell ref="B333:G334"/>
    <mergeCell ref="A324:G324"/>
    <mergeCell ref="B325:C325"/>
    <mergeCell ref="D325:E325"/>
    <mergeCell ref="F325:G325"/>
    <mergeCell ref="A326:G326"/>
    <mergeCell ref="B327:C331"/>
    <mergeCell ref="D327:E327"/>
    <mergeCell ref="F327:G327"/>
    <mergeCell ref="A228:A229"/>
    <mergeCell ref="B228:G229"/>
    <mergeCell ref="A219:G219"/>
    <mergeCell ref="B220:C220"/>
    <mergeCell ref="D220:E220"/>
    <mergeCell ref="F220:G220"/>
    <mergeCell ref="A221:G221"/>
    <mergeCell ref="B222:C226"/>
    <mergeCell ref="D222:E222"/>
    <mergeCell ref="F222:G222"/>
    <mergeCell ref="D223:E223"/>
    <mergeCell ref="F223:G223"/>
    <mergeCell ref="D224:E224"/>
    <mergeCell ref="F224:G224"/>
    <mergeCell ref="D225:E225"/>
    <mergeCell ref="F225:G225"/>
    <mergeCell ref="D226:E226"/>
    <mergeCell ref="F226:G226"/>
    <mergeCell ref="B300:G300"/>
    <mergeCell ref="D328:E328"/>
    <mergeCell ref="F328:G328"/>
    <mergeCell ref="D329:E329"/>
    <mergeCell ref="F329:G329"/>
    <mergeCell ref="A372:A373"/>
    <mergeCell ref="B372:G373"/>
    <mergeCell ref="D307:G307"/>
    <mergeCell ref="D343:G343"/>
    <mergeCell ref="A363:G363"/>
    <mergeCell ref="B364:C364"/>
    <mergeCell ref="D364:E364"/>
    <mergeCell ref="F364:G364"/>
    <mergeCell ref="A365:G365"/>
    <mergeCell ref="B366:C370"/>
    <mergeCell ref="D366:E366"/>
    <mergeCell ref="F366:G366"/>
    <mergeCell ref="D367:E367"/>
    <mergeCell ref="F367:G367"/>
    <mergeCell ref="D368:E368"/>
    <mergeCell ref="F368:G368"/>
    <mergeCell ref="D369:E369"/>
    <mergeCell ref="F369:G369"/>
    <mergeCell ref="D370:E370"/>
    <mergeCell ref="B263:G263"/>
    <mergeCell ref="B264:G264"/>
    <mergeCell ref="B265:G265"/>
    <mergeCell ref="B266:G266"/>
    <mergeCell ref="A290:G290"/>
    <mergeCell ref="B291:C295"/>
    <mergeCell ref="D291:E291"/>
    <mergeCell ref="F291:G291"/>
    <mergeCell ref="D292:E292"/>
    <mergeCell ref="F292:G292"/>
    <mergeCell ref="D293:E293"/>
    <mergeCell ref="F293:G293"/>
    <mergeCell ref="D294:E294"/>
    <mergeCell ref="F294:G294"/>
    <mergeCell ref="D295:E295"/>
    <mergeCell ref="F295:G295"/>
    <mergeCell ref="B415:G415"/>
    <mergeCell ref="B416:G416"/>
    <mergeCell ref="B417:G417"/>
    <mergeCell ref="B418:G418"/>
    <mergeCell ref="A419:A421"/>
    <mergeCell ref="B419:G419"/>
    <mergeCell ref="B420:G420"/>
    <mergeCell ref="B421:C434"/>
    <mergeCell ref="A267:A269"/>
    <mergeCell ref="B267:G267"/>
    <mergeCell ref="B268:G268"/>
    <mergeCell ref="B269:C286"/>
    <mergeCell ref="A287:G287"/>
    <mergeCell ref="A288:G288"/>
    <mergeCell ref="B289:C289"/>
    <mergeCell ref="D289:E289"/>
    <mergeCell ref="F289:G289"/>
    <mergeCell ref="F370:G370"/>
    <mergeCell ref="B336:G336"/>
    <mergeCell ref="B337:G337"/>
    <mergeCell ref="B338:G338"/>
    <mergeCell ref="B339:G339"/>
    <mergeCell ref="A297:A298"/>
    <mergeCell ref="B297:G298"/>
    <mergeCell ref="A445:A446"/>
    <mergeCell ref="B445:G446"/>
    <mergeCell ref="A435:G435"/>
    <mergeCell ref="A436:G436"/>
    <mergeCell ref="B437:C437"/>
    <mergeCell ref="D437:E437"/>
    <mergeCell ref="F437:G437"/>
    <mergeCell ref="A438:G438"/>
    <mergeCell ref="B439:C443"/>
    <mergeCell ref="D439:E439"/>
    <mergeCell ref="F439:G439"/>
    <mergeCell ref="D440:E440"/>
    <mergeCell ref="F440:G440"/>
    <mergeCell ref="D441:E441"/>
    <mergeCell ref="F441:G441"/>
    <mergeCell ref="D442:E442"/>
    <mergeCell ref="F442:G442"/>
    <mergeCell ref="D443:E443"/>
    <mergeCell ref="F443:G443"/>
  </mergeCells>
  <pageMargins left="0" right="0" top="0" bottom="0"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7"/>
  <sheetViews>
    <sheetView tabSelected="1" workbookViewId="0">
      <selection activeCell="I5" sqref="I5"/>
    </sheetView>
  </sheetViews>
  <sheetFormatPr defaultRowHeight="15" x14ac:dyDescent="0.25"/>
  <cols>
    <col min="1" max="1" width="38.5703125" style="40" customWidth="1"/>
    <col min="2" max="2" width="10.7109375" style="40" customWidth="1"/>
    <col min="3" max="3" width="11.7109375" style="40" customWidth="1"/>
    <col min="4" max="22" width="9.140625" style="40"/>
  </cols>
  <sheetData>
    <row r="1" spans="1:22" s="40" customFormat="1" ht="25.5" customHeight="1" x14ac:dyDescent="0.25">
      <c r="A1" s="79" t="s">
        <v>0</v>
      </c>
      <c r="B1" s="610" t="s">
        <v>1008</v>
      </c>
      <c r="C1" s="610"/>
      <c r="D1" s="610"/>
      <c r="E1" s="610"/>
      <c r="F1" s="610"/>
      <c r="G1" s="611"/>
    </row>
    <row r="2" spans="1:22" s="1" customFormat="1" ht="33.75" customHeight="1" x14ac:dyDescent="0.25">
      <c r="A2" s="41" t="s">
        <v>2</v>
      </c>
      <c r="B2" s="677" t="s">
        <v>712</v>
      </c>
      <c r="C2" s="677"/>
      <c r="D2" s="677"/>
      <c r="E2" s="677"/>
      <c r="F2" s="677"/>
      <c r="G2" s="678"/>
      <c r="H2" s="43"/>
      <c r="I2" s="43"/>
      <c r="J2" s="43"/>
      <c r="K2" s="43"/>
      <c r="L2" s="43"/>
      <c r="M2" s="43"/>
      <c r="N2" s="43"/>
      <c r="O2" s="43"/>
      <c r="P2" s="43"/>
      <c r="Q2" s="43"/>
      <c r="R2" s="43"/>
      <c r="S2" s="43"/>
      <c r="T2" s="43"/>
      <c r="U2" s="43"/>
      <c r="V2" s="43"/>
    </row>
    <row r="3" spans="1:22" s="43" customFormat="1" ht="18.75" customHeight="1" x14ac:dyDescent="0.25">
      <c r="A3" s="41" t="s">
        <v>4</v>
      </c>
      <c r="B3" s="507" t="s">
        <v>710</v>
      </c>
      <c r="C3" s="507"/>
      <c r="D3" s="507"/>
      <c r="E3" s="507"/>
      <c r="F3" s="507"/>
      <c r="G3" s="508"/>
    </row>
    <row r="4" spans="1:22" s="43" customFormat="1" ht="45" customHeight="1" x14ac:dyDescent="0.25">
      <c r="A4" s="45" t="s">
        <v>5</v>
      </c>
      <c r="B4" s="706" t="s">
        <v>6</v>
      </c>
      <c r="C4" s="706"/>
      <c r="D4" s="706"/>
      <c r="E4" s="706"/>
      <c r="F4" s="706"/>
      <c r="G4" s="707"/>
    </row>
    <row r="5" spans="1:22" x14ac:dyDescent="0.25">
      <c r="A5" s="696" t="s">
        <v>7</v>
      </c>
      <c r="B5" s="514" t="s">
        <v>9</v>
      </c>
      <c r="C5" s="514"/>
      <c r="D5" s="514"/>
      <c r="E5" s="514"/>
      <c r="F5" s="514"/>
      <c r="G5" s="515"/>
      <c r="M5" s="43"/>
    </row>
    <row r="6" spans="1:22" x14ac:dyDescent="0.25">
      <c r="A6" s="696"/>
      <c r="B6" s="514" t="s">
        <v>10</v>
      </c>
      <c r="C6" s="514"/>
      <c r="D6" s="514"/>
      <c r="E6" s="514"/>
      <c r="F6" s="514"/>
      <c r="G6" s="515"/>
      <c r="M6" s="43"/>
    </row>
    <row r="7" spans="1:22" s="1" customFormat="1" ht="20.25" customHeight="1" x14ac:dyDescent="0.25">
      <c r="A7" s="696"/>
      <c r="B7" s="697"/>
      <c r="C7" s="697"/>
      <c r="D7" s="269" t="s">
        <v>8</v>
      </c>
      <c r="E7" s="269" t="s">
        <v>11</v>
      </c>
      <c r="F7" s="269" t="s">
        <v>8</v>
      </c>
      <c r="G7" s="46" t="s">
        <v>11</v>
      </c>
      <c r="H7" s="43"/>
      <c r="I7" s="43"/>
      <c r="J7" s="43"/>
      <c r="K7" s="43"/>
      <c r="L7" s="43"/>
      <c r="M7" s="43"/>
      <c r="N7" s="43"/>
      <c r="O7" s="43"/>
      <c r="P7" s="43"/>
      <c r="Q7" s="43"/>
      <c r="R7" s="43"/>
      <c r="S7" s="43"/>
      <c r="T7" s="43"/>
      <c r="U7" s="43"/>
      <c r="V7" s="43"/>
    </row>
    <row r="8" spans="1:22" s="1" customFormat="1" ht="20.25" customHeight="1" x14ac:dyDescent="0.25">
      <c r="A8" s="47" t="s">
        <v>179</v>
      </c>
      <c r="B8" s="697"/>
      <c r="C8" s="697"/>
      <c r="D8" s="62">
        <v>45</v>
      </c>
      <c r="E8" s="62">
        <v>45</v>
      </c>
      <c r="F8" s="62">
        <v>50</v>
      </c>
      <c r="G8" s="48">
        <v>50</v>
      </c>
      <c r="H8" s="43"/>
      <c r="I8" s="43"/>
      <c r="J8" s="43"/>
      <c r="K8" s="43"/>
      <c r="L8" s="43"/>
      <c r="M8" s="43"/>
      <c r="N8" s="43"/>
      <c r="O8" s="43"/>
      <c r="P8" s="43"/>
      <c r="Q8" s="43"/>
      <c r="R8" s="43"/>
      <c r="S8" s="43"/>
      <c r="T8" s="43"/>
      <c r="U8" s="43"/>
      <c r="V8" s="43"/>
    </row>
    <row r="9" spans="1:22" s="36" customFormat="1" ht="20.25" customHeight="1" x14ac:dyDescent="0.25">
      <c r="A9" s="130" t="s">
        <v>711</v>
      </c>
      <c r="B9" s="697"/>
      <c r="C9" s="697"/>
      <c r="D9" s="132">
        <v>0</v>
      </c>
      <c r="E9" s="63">
        <v>128</v>
      </c>
      <c r="F9" s="131">
        <v>0</v>
      </c>
      <c r="G9" s="64">
        <v>143</v>
      </c>
      <c r="H9" s="113"/>
      <c r="I9" s="113"/>
      <c r="J9" s="113"/>
      <c r="K9" s="113"/>
      <c r="L9" s="113"/>
      <c r="M9" s="113"/>
      <c r="N9" s="113"/>
      <c r="O9" s="113"/>
      <c r="P9" s="113"/>
      <c r="Q9" s="113"/>
      <c r="R9" s="113"/>
      <c r="S9" s="113"/>
      <c r="T9" s="113"/>
      <c r="U9" s="113"/>
      <c r="V9" s="113"/>
    </row>
    <row r="10" spans="1:22" s="1" customFormat="1" ht="20.25" customHeight="1" x14ac:dyDescent="0.25">
      <c r="A10" s="127" t="s">
        <v>191</v>
      </c>
      <c r="B10" s="697"/>
      <c r="C10" s="697"/>
      <c r="D10" s="195">
        <v>22</v>
      </c>
      <c r="E10" s="195">
        <v>20</v>
      </c>
      <c r="F10" s="195">
        <v>27</v>
      </c>
      <c r="G10" s="177">
        <v>25</v>
      </c>
      <c r="H10" s="43"/>
      <c r="I10" s="43"/>
      <c r="J10" s="43"/>
      <c r="K10" s="43"/>
      <c r="L10" s="43"/>
      <c r="M10" s="43"/>
      <c r="N10" s="43"/>
      <c r="O10" s="43"/>
      <c r="P10" s="43"/>
      <c r="Q10" s="43"/>
      <c r="R10" s="43"/>
      <c r="S10" s="43"/>
      <c r="T10" s="43"/>
      <c r="U10" s="43"/>
      <c r="V10" s="43"/>
    </row>
    <row r="11" spans="1:22" s="1" customFormat="1" ht="18" customHeight="1" x14ac:dyDescent="0.25">
      <c r="A11" s="104" t="s">
        <v>508</v>
      </c>
      <c r="B11" s="697"/>
      <c r="C11" s="697"/>
      <c r="D11" s="71">
        <v>3</v>
      </c>
      <c r="E11" s="71">
        <v>3</v>
      </c>
      <c r="F11" s="134">
        <v>3.5</v>
      </c>
      <c r="G11" s="68">
        <v>3.5</v>
      </c>
      <c r="H11" s="42"/>
      <c r="I11" s="378"/>
      <c r="J11" s="201"/>
      <c r="K11" s="201"/>
      <c r="L11" s="201"/>
      <c r="M11" s="201"/>
      <c r="N11" s="201"/>
      <c r="O11" s="43"/>
      <c r="P11" s="43"/>
      <c r="Q11" s="43"/>
      <c r="R11" s="43"/>
      <c r="S11" s="43"/>
      <c r="T11" s="43"/>
      <c r="U11" s="43"/>
      <c r="V11" s="43"/>
    </row>
    <row r="12" spans="1:22" s="2" customFormat="1" ht="15.75" thickBot="1" x14ac:dyDescent="0.3">
      <c r="A12" s="50" t="s">
        <v>16</v>
      </c>
      <c r="B12" s="698"/>
      <c r="C12" s="698"/>
      <c r="D12" s="260">
        <v>0</v>
      </c>
      <c r="E12" s="106">
        <v>150</v>
      </c>
      <c r="F12" s="260">
        <v>0</v>
      </c>
      <c r="G12" s="53">
        <v>170</v>
      </c>
      <c r="H12" s="20"/>
      <c r="I12" s="20"/>
      <c r="J12" s="20"/>
      <c r="K12" s="20"/>
      <c r="L12" s="20"/>
      <c r="M12" s="20"/>
      <c r="N12" s="20"/>
      <c r="O12" s="20"/>
      <c r="P12" s="20"/>
      <c r="Q12" s="20"/>
      <c r="R12" s="20"/>
      <c r="S12" s="20"/>
      <c r="T12" s="20"/>
      <c r="U12" s="20"/>
      <c r="V12" s="20"/>
    </row>
    <row r="13" spans="1:22" s="81" customFormat="1" ht="15.75" customHeight="1" thickBot="1" x14ac:dyDescent="0.3">
      <c r="A13" s="701"/>
      <c r="B13" s="702"/>
      <c r="C13" s="702"/>
      <c r="D13" s="702"/>
      <c r="E13" s="702"/>
      <c r="F13" s="702"/>
      <c r="G13" s="703"/>
      <c r="H13" s="107"/>
      <c r="I13" s="107"/>
      <c r="J13" s="107"/>
      <c r="K13" s="107"/>
      <c r="L13" s="107"/>
      <c r="M13" s="107"/>
      <c r="N13" s="107"/>
      <c r="O13" s="107"/>
      <c r="P13" s="107"/>
      <c r="Q13" s="107"/>
      <c r="R13" s="107"/>
      <c r="S13" s="107"/>
      <c r="T13" s="107"/>
      <c r="U13" s="107"/>
      <c r="V13" s="107"/>
    </row>
    <row r="14" spans="1:22" s="2" customFormat="1" x14ac:dyDescent="0.25">
      <c r="A14" s="519" t="s">
        <v>20</v>
      </c>
      <c r="B14" s="520"/>
      <c r="C14" s="520"/>
      <c r="D14" s="520"/>
      <c r="E14" s="520"/>
      <c r="F14" s="520"/>
      <c r="G14" s="521"/>
      <c r="H14" s="20"/>
      <c r="I14" s="20"/>
      <c r="J14" s="20"/>
      <c r="K14" s="20"/>
      <c r="L14" s="20"/>
      <c r="M14" s="20"/>
      <c r="N14" s="20"/>
      <c r="O14" s="20"/>
      <c r="P14" s="20"/>
      <c r="Q14" s="20"/>
      <c r="R14" s="20"/>
      <c r="S14" s="20"/>
      <c r="T14" s="20"/>
      <c r="U14" s="20"/>
      <c r="V14" s="20"/>
    </row>
    <row r="15" spans="1:22" s="2" customFormat="1" x14ac:dyDescent="0.25">
      <c r="A15" s="87" t="s">
        <v>27</v>
      </c>
      <c r="B15" s="517"/>
      <c r="C15" s="517"/>
      <c r="D15" s="517" t="s">
        <v>100</v>
      </c>
      <c r="E15" s="517"/>
      <c r="F15" s="517" t="s">
        <v>467</v>
      </c>
      <c r="G15" s="518"/>
      <c r="H15" s="20"/>
      <c r="I15" s="20"/>
      <c r="J15" s="20"/>
      <c r="K15" s="20"/>
      <c r="L15" s="20"/>
      <c r="M15" s="20"/>
      <c r="N15" s="20"/>
      <c r="O15" s="20"/>
      <c r="P15" s="20"/>
      <c r="Q15" s="20"/>
      <c r="R15" s="20"/>
      <c r="S15" s="20"/>
      <c r="T15" s="20"/>
      <c r="U15" s="20"/>
      <c r="V15" s="20"/>
    </row>
    <row r="16" spans="1:22" s="2" customFormat="1" x14ac:dyDescent="0.25">
      <c r="A16" s="500" t="s">
        <v>25</v>
      </c>
      <c r="B16" s="501"/>
      <c r="C16" s="501"/>
      <c r="D16" s="501"/>
      <c r="E16" s="501"/>
      <c r="F16" s="501"/>
      <c r="G16" s="502"/>
      <c r="H16" s="20"/>
      <c r="I16" s="20"/>
      <c r="J16" s="20"/>
      <c r="K16" s="20"/>
      <c r="L16" s="20"/>
      <c r="M16" s="20"/>
      <c r="N16" s="20"/>
      <c r="O16" s="20"/>
      <c r="P16" s="20"/>
      <c r="Q16" s="20"/>
      <c r="R16" s="20"/>
      <c r="S16" s="20"/>
      <c r="T16" s="20"/>
      <c r="U16" s="20"/>
      <c r="V16" s="20"/>
    </row>
    <row r="17" spans="1:22" s="20" customFormat="1" x14ac:dyDescent="0.25">
      <c r="A17" s="18" t="s">
        <v>21</v>
      </c>
      <c r="B17" s="575"/>
      <c r="C17" s="576"/>
      <c r="D17" s="704">
        <f>[1]TDSheet!$E$579</f>
        <v>9.3000000000000007</v>
      </c>
      <c r="E17" s="704"/>
      <c r="F17" s="581">
        <f>[2]TDSheet!$E$578</f>
        <v>10.5</v>
      </c>
      <c r="G17" s="584"/>
    </row>
    <row r="18" spans="1:22" s="20" customFormat="1" x14ac:dyDescent="0.25">
      <c r="A18" s="18" t="s">
        <v>22</v>
      </c>
      <c r="B18" s="577"/>
      <c r="C18" s="578"/>
      <c r="D18" s="704">
        <f>[1]TDSheet!$F$579</f>
        <v>10.1</v>
      </c>
      <c r="E18" s="704"/>
      <c r="F18" s="581">
        <f>[2]TDSheet!$F$578</f>
        <v>11.8</v>
      </c>
      <c r="G18" s="584"/>
    </row>
    <row r="19" spans="1:22" s="20" customFormat="1" x14ac:dyDescent="0.25">
      <c r="A19" s="18" t="s">
        <v>23</v>
      </c>
      <c r="B19" s="577"/>
      <c r="C19" s="578"/>
      <c r="D19" s="704">
        <f>[1]TDSheet!$G$579</f>
        <v>22.7</v>
      </c>
      <c r="E19" s="704"/>
      <c r="F19" s="581">
        <f>[2]TDSheet!$G$578</f>
        <v>26</v>
      </c>
      <c r="G19" s="584"/>
    </row>
    <row r="20" spans="1:22" s="20" customFormat="1" x14ac:dyDescent="0.25">
      <c r="A20" s="18" t="s">
        <v>24</v>
      </c>
      <c r="B20" s="577"/>
      <c r="C20" s="578"/>
      <c r="D20" s="704">
        <f>[1]TDSheet!$H$579</f>
        <v>194.2</v>
      </c>
      <c r="E20" s="704"/>
      <c r="F20" s="581">
        <f>[2]TDSheet!$H$578</f>
        <v>221</v>
      </c>
      <c r="G20" s="584"/>
    </row>
    <row r="21" spans="1:22" s="20" customFormat="1" ht="15.75" thickBot="1" x14ac:dyDescent="0.3">
      <c r="A21" s="21" t="s">
        <v>26</v>
      </c>
      <c r="B21" s="579"/>
      <c r="C21" s="580"/>
      <c r="D21" s="711">
        <f>[1]TDSheet!$I$579</f>
        <v>0.12</v>
      </c>
      <c r="E21" s="711"/>
      <c r="F21" s="603">
        <f>[2]TDSheet!$I$578</f>
        <v>0.16</v>
      </c>
      <c r="G21" s="687"/>
    </row>
    <row r="22" spans="1:22" s="2" customFormat="1" ht="15.75" thickBot="1" x14ac:dyDescent="0.3">
      <c r="A22" s="16"/>
      <c r="B22" s="88"/>
      <c r="C22" s="88"/>
      <c r="D22" s="89"/>
      <c r="E22" s="89"/>
      <c r="F22" s="88"/>
      <c r="G22" s="90"/>
      <c r="H22" s="20"/>
      <c r="I22" s="20"/>
      <c r="J22" s="20"/>
      <c r="K22" s="20"/>
      <c r="L22" s="20"/>
      <c r="M22" s="20"/>
      <c r="N22" s="20"/>
      <c r="O22" s="20"/>
      <c r="P22" s="20"/>
      <c r="Q22" s="20"/>
      <c r="R22" s="20"/>
      <c r="S22" s="20"/>
      <c r="T22" s="20"/>
      <c r="U22" s="20"/>
      <c r="V22" s="20"/>
    </row>
    <row r="23" spans="1:22" s="2" customFormat="1" ht="32.25" customHeight="1" x14ac:dyDescent="0.25">
      <c r="A23" s="718" t="s">
        <v>28</v>
      </c>
      <c r="B23" s="485" t="s">
        <v>713</v>
      </c>
      <c r="C23" s="485"/>
      <c r="D23" s="485"/>
      <c r="E23" s="485"/>
      <c r="F23" s="485"/>
      <c r="G23" s="486"/>
      <c r="H23" s="138"/>
      <c r="I23" s="20"/>
      <c r="J23" s="20"/>
      <c r="K23" s="20"/>
      <c r="L23" s="20"/>
      <c r="M23" s="20"/>
      <c r="N23" s="20"/>
      <c r="O23" s="20"/>
      <c r="P23" s="20"/>
      <c r="Q23" s="20"/>
      <c r="R23" s="20"/>
      <c r="S23" s="20"/>
      <c r="T23" s="20"/>
      <c r="U23" s="20"/>
      <c r="V23" s="20"/>
    </row>
    <row r="24" spans="1:22" s="2" customFormat="1" ht="110.25" customHeight="1" thickBot="1" x14ac:dyDescent="0.3">
      <c r="A24" s="719"/>
      <c r="B24" s="489"/>
      <c r="C24" s="489"/>
      <c r="D24" s="489"/>
      <c r="E24" s="489"/>
      <c r="F24" s="489"/>
      <c r="G24" s="490"/>
      <c r="H24" s="20"/>
      <c r="I24" s="20"/>
      <c r="J24" s="20"/>
      <c r="K24" s="20"/>
      <c r="L24" s="20"/>
      <c r="M24" s="20"/>
      <c r="N24" s="20"/>
      <c r="O24" s="20"/>
      <c r="P24" s="20"/>
      <c r="Q24" s="20"/>
      <c r="R24" s="20"/>
      <c r="S24" s="20"/>
      <c r="T24" s="20"/>
      <c r="U24" s="20"/>
      <c r="V24" s="20"/>
    </row>
    <row r="27" spans="1:22" x14ac:dyDescent="0.25">
      <c r="A27" s="474" t="s">
        <v>432</v>
      </c>
      <c r="B27" s="475" t="s">
        <v>406</v>
      </c>
      <c r="C27" s="476" t="s">
        <v>407</v>
      </c>
      <c r="D27" s="19"/>
    </row>
    <row r="28" spans="1:22" s="40" customFormat="1" x14ac:dyDescent="0.25">
      <c r="A28" s="146" t="s">
        <v>729</v>
      </c>
      <c r="B28" s="147">
        <v>110</v>
      </c>
      <c r="C28" s="148">
        <v>123.2</v>
      </c>
    </row>
    <row r="29" spans="1:22" s="40" customFormat="1" x14ac:dyDescent="0.25">
      <c r="A29" s="146" t="s">
        <v>43</v>
      </c>
      <c r="B29" s="147"/>
      <c r="C29" s="148"/>
    </row>
    <row r="30" spans="1:22" s="40" customFormat="1" x14ac:dyDescent="0.25">
      <c r="A30" s="146" t="s">
        <v>738</v>
      </c>
      <c r="B30" s="147">
        <v>100</v>
      </c>
      <c r="C30" s="148">
        <v>110</v>
      </c>
    </row>
    <row r="31" spans="1:22" s="40" customFormat="1" x14ac:dyDescent="0.25">
      <c r="A31" s="146" t="s">
        <v>738</v>
      </c>
      <c r="B31" s="147">
        <v>120</v>
      </c>
      <c r="C31" s="148">
        <v>132</v>
      </c>
    </row>
    <row r="32" spans="1:22" s="40" customFormat="1" x14ac:dyDescent="0.25">
      <c r="A32" s="146" t="s">
        <v>731</v>
      </c>
      <c r="B32" s="147">
        <v>120</v>
      </c>
      <c r="C32" s="148">
        <v>179</v>
      </c>
    </row>
    <row r="33" spans="1:3" s="40" customFormat="1" x14ac:dyDescent="0.25">
      <c r="A33" s="146" t="s">
        <v>731</v>
      </c>
      <c r="B33" s="147">
        <v>110</v>
      </c>
      <c r="C33" s="148">
        <v>164</v>
      </c>
    </row>
    <row r="34" spans="1:3" x14ac:dyDescent="0.25">
      <c r="A34" s="146" t="s">
        <v>744</v>
      </c>
      <c r="B34" s="147">
        <v>80</v>
      </c>
      <c r="C34" s="148">
        <v>100</v>
      </c>
    </row>
    <row r="35" spans="1:3" x14ac:dyDescent="0.25">
      <c r="A35" s="146" t="s">
        <v>744</v>
      </c>
      <c r="B35" s="147">
        <v>40</v>
      </c>
      <c r="C35" s="148">
        <v>50</v>
      </c>
    </row>
    <row r="36" spans="1:3" x14ac:dyDescent="0.25">
      <c r="A36" s="146" t="s">
        <v>934</v>
      </c>
      <c r="B36" s="147">
        <v>50</v>
      </c>
      <c r="C36" s="148">
        <v>65</v>
      </c>
    </row>
    <row r="37" spans="1:3" x14ac:dyDescent="0.25">
      <c r="A37" s="146" t="s">
        <v>934</v>
      </c>
      <c r="B37" s="147"/>
      <c r="C37" s="148"/>
    </row>
    <row r="38" spans="1:3" x14ac:dyDescent="0.25">
      <c r="A38" s="146" t="s">
        <v>908</v>
      </c>
      <c r="B38" s="147">
        <v>100</v>
      </c>
      <c r="C38" s="148">
        <v>145</v>
      </c>
    </row>
    <row r="39" spans="1:3" x14ac:dyDescent="0.25">
      <c r="A39" s="146" t="s">
        <v>908</v>
      </c>
      <c r="B39" s="147">
        <v>80</v>
      </c>
      <c r="C39" s="148">
        <v>115</v>
      </c>
    </row>
    <row r="40" spans="1:3" x14ac:dyDescent="0.25">
      <c r="A40" s="146" t="s">
        <v>772</v>
      </c>
      <c r="B40" s="147">
        <v>80</v>
      </c>
      <c r="C40" s="148">
        <v>133</v>
      </c>
    </row>
    <row r="41" spans="1:3" x14ac:dyDescent="0.25">
      <c r="A41" s="97"/>
      <c r="B41" s="91"/>
    </row>
    <row r="43" spans="1:3" x14ac:dyDescent="0.25">
      <c r="B43" s="475" t="s">
        <v>406</v>
      </c>
      <c r="C43" s="476" t="s">
        <v>407</v>
      </c>
    </row>
    <row r="44" spans="1:3" x14ac:dyDescent="0.25">
      <c r="A44" s="146" t="s">
        <v>188</v>
      </c>
      <c r="B44" s="148">
        <v>7</v>
      </c>
      <c r="C44" s="148">
        <v>7</v>
      </c>
    </row>
    <row r="45" spans="1:3" x14ac:dyDescent="0.25">
      <c r="A45" s="146" t="s">
        <v>188</v>
      </c>
      <c r="B45" s="148">
        <v>10</v>
      </c>
      <c r="C45" s="148">
        <v>10</v>
      </c>
    </row>
    <row r="46" spans="1:3" x14ac:dyDescent="0.25">
      <c r="A46" s="146" t="s">
        <v>669</v>
      </c>
      <c r="B46" s="148">
        <v>15</v>
      </c>
      <c r="C46" s="148">
        <v>16</v>
      </c>
    </row>
    <row r="47" spans="1:3" x14ac:dyDescent="0.25">
      <c r="A47" s="146" t="s">
        <v>669</v>
      </c>
      <c r="B47" s="148">
        <v>10</v>
      </c>
      <c r="C47" s="477">
        <f>(B47*C46)/B46</f>
        <v>10.666666666666666</v>
      </c>
    </row>
  </sheetData>
  <sheetProtection algorithmName="SHA-512" hashValue="y4Uh/B72j139wceCKvbwqbneJivgKi24y3kQvhp9IfWbCVzyjoqEe4Y9oaVxncu542+izmZ+RhhLLpuclFULgQ==" saltValue="4en8OaJkWVQhSuhSwGvbkA==" spinCount="100000" sheet="1" objects="1" scenarios="1"/>
  <mergeCells count="27">
    <mergeCell ref="F21:G21"/>
    <mergeCell ref="A23:A24"/>
    <mergeCell ref="B23:G24"/>
    <mergeCell ref="B17:C21"/>
    <mergeCell ref="D17:E17"/>
    <mergeCell ref="F17:G17"/>
    <mergeCell ref="D18:E18"/>
    <mergeCell ref="F18:G18"/>
    <mergeCell ref="D19:E19"/>
    <mergeCell ref="F19:G19"/>
    <mergeCell ref="D20:E20"/>
    <mergeCell ref="F20:G20"/>
    <mergeCell ref="D21:E21"/>
    <mergeCell ref="A16:G16"/>
    <mergeCell ref="B1:G1"/>
    <mergeCell ref="B2:G2"/>
    <mergeCell ref="B3:G3"/>
    <mergeCell ref="B4:G4"/>
    <mergeCell ref="A5:A7"/>
    <mergeCell ref="B5:G5"/>
    <mergeCell ref="B6:G6"/>
    <mergeCell ref="B7:C12"/>
    <mergeCell ref="A13:G13"/>
    <mergeCell ref="A14:G14"/>
    <mergeCell ref="B15:C15"/>
    <mergeCell ref="D15:E15"/>
    <mergeCell ref="F15:G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8"/>
  <sheetViews>
    <sheetView workbookViewId="0">
      <selection activeCell="J17" sqref="J17"/>
    </sheetView>
  </sheetViews>
  <sheetFormatPr defaultRowHeight="15" x14ac:dyDescent="0.25"/>
  <cols>
    <col min="1" max="1" width="36.5703125" style="40" customWidth="1"/>
    <col min="2" max="2" width="9.42578125" style="40" bestFit="1" customWidth="1"/>
    <col min="3" max="3" width="9.140625" style="40"/>
    <col min="4" max="4" width="10.7109375" style="40" customWidth="1"/>
    <col min="5" max="5" width="9.140625" style="40" customWidth="1"/>
    <col min="6" max="6" width="11.28515625" style="40" customWidth="1"/>
    <col min="7" max="7" width="16.7109375" style="40" customWidth="1"/>
    <col min="8" max="14" width="9.140625" style="40"/>
  </cols>
  <sheetData>
    <row r="1" spans="1:14" s="1" customFormat="1" ht="25.5" customHeight="1" x14ac:dyDescent="0.25">
      <c r="A1" s="79" t="s">
        <v>0</v>
      </c>
      <c r="B1" s="610" t="s">
        <v>134</v>
      </c>
      <c r="C1" s="610"/>
      <c r="D1" s="610"/>
      <c r="E1" s="610"/>
      <c r="F1" s="610"/>
      <c r="G1" s="611"/>
      <c r="H1" s="42"/>
      <c r="I1" s="43"/>
      <c r="J1" s="43"/>
      <c r="K1" s="43"/>
      <c r="L1" s="43"/>
      <c r="M1" s="43"/>
      <c r="N1" s="43"/>
    </row>
    <row r="2" spans="1:14" s="1" customFormat="1" ht="30.75" customHeight="1" x14ac:dyDescent="0.25">
      <c r="A2" s="41" t="s">
        <v>2</v>
      </c>
      <c r="B2" s="527" t="s">
        <v>126</v>
      </c>
      <c r="C2" s="527"/>
      <c r="D2" s="527"/>
      <c r="E2" s="527"/>
      <c r="F2" s="527"/>
      <c r="G2" s="528"/>
      <c r="H2" s="42"/>
      <c r="I2" s="43"/>
      <c r="J2" s="43"/>
      <c r="K2" s="43"/>
      <c r="L2" s="43"/>
      <c r="M2" s="43"/>
      <c r="N2" s="43"/>
    </row>
    <row r="3" spans="1:14" x14ac:dyDescent="0.25">
      <c r="A3" s="44" t="s">
        <v>4</v>
      </c>
      <c r="B3" s="491">
        <v>321</v>
      </c>
      <c r="C3" s="491"/>
      <c r="D3" s="491"/>
      <c r="E3" s="491"/>
      <c r="F3" s="491"/>
      <c r="G3" s="492"/>
      <c r="H3" s="19"/>
    </row>
    <row r="4" spans="1:14" s="1" customFormat="1" ht="48.75" customHeight="1" x14ac:dyDescent="0.25">
      <c r="A4" s="45" t="s">
        <v>5</v>
      </c>
      <c r="B4" s="509" t="s">
        <v>6</v>
      </c>
      <c r="C4" s="509"/>
      <c r="D4" s="509"/>
      <c r="E4" s="509"/>
      <c r="F4" s="509"/>
      <c r="G4" s="510"/>
      <c r="H4" s="42"/>
      <c r="I4" s="43"/>
      <c r="J4" s="43"/>
      <c r="K4" s="43"/>
      <c r="L4" s="43"/>
      <c r="M4" s="43"/>
      <c r="N4" s="43"/>
    </row>
    <row r="5" spans="1:14" x14ac:dyDescent="0.25">
      <c r="A5" s="511" t="s">
        <v>7</v>
      </c>
      <c r="B5" s="514" t="s">
        <v>9</v>
      </c>
      <c r="C5" s="514"/>
      <c r="D5" s="514"/>
      <c r="E5" s="514"/>
      <c r="F5" s="514"/>
      <c r="G5" s="515"/>
      <c r="H5" s="19"/>
    </row>
    <row r="6" spans="1:14" x14ac:dyDescent="0.25">
      <c r="A6" s="512"/>
      <c r="B6" s="514" t="s">
        <v>10</v>
      </c>
      <c r="C6" s="514"/>
      <c r="D6" s="514"/>
      <c r="E6" s="514"/>
      <c r="F6" s="514"/>
      <c r="G6" s="515"/>
      <c r="H6" s="19"/>
    </row>
    <row r="7" spans="1:14" s="1" customFormat="1" ht="34.5" customHeight="1" x14ac:dyDescent="0.25">
      <c r="A7" s="513"/>
      <c r="B7" s="269" t="s">
        <v>8</v>
      </c>
      <c r="C7" s="269" t="s">
        <v>11</v>
      </c>
      <c r="D7" s="269" t="s">
        <v>8</v>
      </c>
      <c r="E7" s="269" t="s">
        <v>11</v>
      </c>
      <c r="F7" s="269" t="s">
        <v>8</v>
      </c>
      <c r="G7" s="46" t="s">
        <v>11</v>
      </c>
      <c r="H7" s="245" t="s">
        <v>777</v>
      </c>
      <c r="I7" s="272" t="s">
        <v>778</v>
      </c>
      <c r="J7" s="272" t="s">
        <v>779</v>
      </c>
      <c r="K7" s="43"/>
      <c r="L7" s="43"/>
      <c r="M7" s="43"/>
      <c r="N7" s="43"/>
    </row>
    <row r="8" spans="1:14" s="1" customFormat="1" ht="19.5" customHeight="1" x14ac:dyDescent="0.25">
      <c r="A8" s="47" t="s">
        <v>123</v>
      </c>
      <c r="B8" s="60">
        <v>115</v>
      </c>
      <c r="C8" s="60">
        <v>86</v>
      </c>
      <c r="D8" s="60">
        <v>125</v>
      </c>
      <c r="E8" s="60">
        <v>94</v>
      </c>
      <c r="F8" s="60">
        <v>137</v>
      </c>
      <c r="G8" s="177">
        <v>103</v>
      </c>
      <c r="H8" s="188">
        <f>(B8+B9+B10)/3</f>
        <v>123.33333333333333</v>
      </c>
      <c r="I8" s="230">
        <f>(D8+D9+D10)/3</f>
        <v>134.33333333333334</v>
      </c>
      <c r="J8" s="230">
        <f>(F8+F9+F10)/3</f>
        <v>147.33333333333334</v>
      </c>
      <c r="K8" s="43"/>
      <c r="L8" s="43"/>
      <c r="M8" s="43"/>
      <c r="N8" s="43"/>
    </row>
    <row r="9" spans="1:14" s="1" customFormat="1" ht="19.5" customHeight="1" x14ac:dyDescent="0.25">
      <c r="A9" s="47" t="s">
        <v>124</v>
      </c>
      <c r="B9" s="60">
        <v>123</v>
      </c>
      <c r="C9" s="60">
        <v>86</v>
      </c>
      <c r="D9" s="60">
        <v>134</v>
      </c>
      <c r="E9" s="60">
        <v>94</v>
      </c>
      <c r="F9" s="60">
        <v>147</v>
      </c>
      <c r="G9" s="177">
        <v>103</v>
      </c>
      <c r="H9" s="42"/>
      <c r="I9" s="43"/>
      <c r="J9" s="43"/>
      <c r="K9" s="43"/>
      <c r="L9" s="43"/>
      <c r="M9" s="43"/>
      <c r="N9" s="43"/>
    </row>
    <row r="10" spans="1:14" s="1" customFormat="1" ht="19.5" customHeight="1" x14ac:dyDescent="0.25">
      <c r="A10" s="47" t="s">
        <v>125</v>
      </c>
      <c r="B10" s="60">
        <v>132</v>
      </c>
      <c r="C10" s="60">
        <v>86</v>
      </c>
      <c r="D10" s="60">
        <v>144</v>
      </c>
      <c r="E10" s="60">
        <v>94</v>
      </c>
      <c r="F10" s="60">
        <v>158</v>
      </c>
      <c r="G10" s="177">
        <v>103</v>
      </c>
      <c r="H10" s="42"/>
      <c r="I10" s="43"/>
      <c r="J10" s="43"/>
      <c r="K10" s="43"/>
      <c r="L10" s="43"/>
      <c r="M10" s="43"/>
      <c r="N10" s="43"/>
    </row>
    <row r="11" spans="1:14" s="1" customFormat="1" ht="19.5" customHeight="1" x14ac:dyDescent="0.25">
      <c r="A11" s="47" t="s">
        <v>468</v>
      </c>
      <c r="B11" s="60">
        <v>143</v>
      </c>
      <c r="C11" s="60">
        <v>86</v>
      </c>
      <c r="D11" s="60">
        <v>157</v>
      </c>
      <c r="E11" s="60">
        <v>94</v>
      </c>
      <c r="F11" s="60">
        <v>171</v>
      </c>
      <c r="G11" s="177">
        <v>103</v>
      </c>
      <c r="H11" s="42"/>
      <c r="I11" s="43"/>
      <c r="J11" s="43"/>
      <c r="K11" s="43"/>
      <c r="L11" s="43"/>
      <c r="M11" s="43"/>
      <c r="N11" s="43"/>
    </row>
    <row r="12" spans="1:14" s="1" customFormat="1" ht="19.5" customHeight="1" x14ac:dyDescent="0.25">
      <c r="A12" s="47" t="s">
        <v>14</v>
      </c>
      <c r="B12" s="60">
        <v>16</v>
      </c>
      <c r="C12" s="60">
        <v>16</v>
      </c>
      <c r="D12" s="60">
        <v>18</v>
      </c>
      <c r="E12" s="60">
        <v>18</v>
      </c>
      <c r="F12" s="60">
        <v>20</v>
      </c>
      <c r="G12" s="177">
        <v>20</v>
      </c>
      <c r="H12" s="42"/>
      <c r="I12" s="43"/>
      <c r="J12" s="43"/>
      <c r="K12" s="43"/>
      <c r="L12" s="43"/>
      <c r="M12" s="43"/>
      <c r="N12" s="43"/>
    </row>
    <row r="13" spans="1:14" x14ac:dyDescent="0.25">
      <c r="A13" s="18" t="s">
        <v>129</v>
      </c>
      <c r="B13" s="263">
        <v>3</v>
      </c>
      <c r="C13" s="60">
        <v>3</v>
      </c>
      <c r="D13" s="250">
        <v>3.3</v>
      </c>
      <c r="E13" s="250">
        <v>3.3</v>
      </c>
      <c r="F13" s="250">
        <v>3.6</v>
      </c>
      <c r="G13" s="283">
        <v>3.6</v>
      </c>
      <c r="H13" s="19"/>
    </row>
    <row r="14" spans="1:14" s="2" customFormat="1" ht="15.75" thickBot="1" x14ac:dyDescent="0.3">
      <c r="A14" s="50" t="s">
        <v>16</v>
      </c>
      <c r="B14" s="291">
        <v>0</v>
      </c>
      <c r="C14" s="316" t="s">
        <v>99</v>
      </c>
      <c r="D14" s="51">
        <v>0</v>
      </c>
      <c r="E14" s="52">
        <v>110</v>
      </c>
      <c r="F14" s="51">
        <v>0</v>
      </c>
      <c r="G14" s="53">
        <v>120</v>
      </c>
      <c r="H14" s="19"/>
      <c r="I14" s="20"/>
      <c r="J14" s="20"/>
      <c r="K14" s="20"/>
      <c r="L14" s="20"/>
      <c r="M14" s="20"/>
      <c r="N14" s="20"/>
    </row>
    <row r="15" spans="1:14" s="15" customFormat="1" ht="12.75" thickBot="1" x14ac:dyDescent="0.25">
      <c r="A15" s="504"/>
      <c r="B15" s="505"/>
      <c r="C15" s="505"/>
      <c r="D15" s="505"/>
      <c r="E15" s="505"/>
      <c r="F15" s="505"/>
      <c r="G15" s="506"/>
      <c r="H15" s="85"/>
      <c r="I15" s="86"/>
      <c r="J15" s="86">
        <v>1</v>
      </c>
      <c r="K15" s="86"/>
      <c r="L15" s="86"/>
      <c r="M15" s="86"/>
      <c r="N15" s="86"/>
    </row>
    <row r="16" spans="1:14" s="2" customFormat="1" x14ac:dyDescent="0.25">
      <c r="A16" s="519" t="s">
        <v>20</v>
      </c>
      <c r="B16" s="520"/>
      <c r="C16" s="520"/>
      <c r="D16" s="520"/>
      <c r="E16" s="520"/>
      <c r="F16" s="520"/>
      <c r="G16" s="521"/>
      <c r="H16" s="19"/>
      <c r="I16" s="20"/>
      <c r="J16" s="20"/>
      <c r="K16" s="20"/>
      <c r="L16" s="20"/>
      <c r="M16" s="20"/>
      <c r="N16" s="20"/>
    </row>
    <row r="17" spans="1:14" s="2" customFormat="1" x14ac:dyDescent="0.25">
      <c r="A17" s="87" t="s">
        <v>27</v>
      </c>
      <c r="B17" s="517" t="s">
        <v>99</v>
      </c>
      <c r="C17" s="517"/>
      <c r="D17" s="517" t="s">
        <v>121</v>
      </c>
      <c r="E17" s="517"/>
      <c r="F17" s="517" t="s">
        <v>122</v>
      </c>
      <c r="G17" s="518"/>
      <c r="H17" s="19"/>
      <c r="I17" s="20"/>
      <c r="J17" s="20"/>
      <c r="K17" s="20"/>
      <c r="L17" s="20"/>
      <c r="M17" s="20"/>
      <c r="N17" s="20"/>
    </row>
    <row r="18" spans="1:14" s="2" customFormat="1" x14ac:dyDescent="0.25">
      <c r="A18" s="500" t="s">
        <v>25</v>
      </c>
      <c r="B18" s="501"/>
      <c r="C18" s="501"/>
      <c r="D18" s="501"/>
      <c r="E18" s="501"/>
      <c r="F18" s="501"/>
      <c r="G18" s="502"/>
      <c r="H18" s="19"/>
      <c r="I18" s="20"/>
      <c r="J18" s="20"/>
      <c r="K18" s="20"/>
      <c r="L18" s="20"/>
      <c r="M18" s="20"/>
      <c r="N18" s="20"/>
    </row>
    <row r="19" spans="1:14" s="20" customFormat="1" x14ac:dyDescent="0.25">
      <c r="A19" s="18" t="s">
        <v>21</v>
      </c>
      <c r="B19" s="498">
        <f>[3]TDSheet!$E$107</f>
        <v>2</v>
      </c>
      <c r="C19" s="498"/>
      <c r="D19" s="498">
        <f>[4]TDSheet!$E$107</f>
        <v>2.2000000000000002</v>
      </c>
      <c r="E19" s="498"/>
      <c r="F19" s="606">
        <f>[4]TDSheet!$E$408</f>
        <v>2.4</v>
      </c>
      <c r="G19" s="607"/>
      <c r="H19" s="19"/>
    </row>
    <row r="20" spans="1:14" s="20" customFormat="1" x14ac:dyDescent="0.25">
      <c r="A20" s="18" t="s">
        <v>22</v>
      </c>
      <c r="B20" s="498">
        <f>[3]TDSheet!$F$107</f>
        <v>4.9000000000000004</v>
      </c>
      <c r="C20" s="498"/>
      <c r="D20" s="498">
        <f>[4]TDSheet!$F$107</f>
        <v>5.0999999999999996</v>
      </c>
      <c r="E20" s="498"/>
      <c r="F20" s="606">
        <f>[4]TDSheet!$F$408</f>
        <v>5.2</v>
      </c>
      <c r="G20" s="607"/>
      <c r="H20" s="19"/>
    </row>
    <row r="21" spans="1:14" s="20" customFormat="1" x14ac:dyDescent="0.25">
      <c r="A21" s="18" t="s">
        <v>23</v>
      </c>
      <c r="B21" s="498">
        <f>[3]TDSheet!$G$107</f>
        <v>11.6</v>
      </c>
      <c r="C21" s="498"/>
      <c r="D21" s="498">
        <f>[4]TDSheet!$G$107</f>
        <v>12.8</v>
      </c>
      <c r="E21" s="498"/>
      <c r="F21" s="606">
        <f>[4]TDSheet!$G$408</f>
        <v>13</v>
      </c>
      <c r="G21" s="607"/>
      <c r="H21" s="19"/>
    </row>
    <row r="22" spans="1:14" s="20" customFormat="1" x14ac:dyDescent="0.25">
      <c r="A22" s="18" t="s">
        <v>24</v>
      </c>
      <c r="B22" s="498">
        <f>[3]TDSheet!$H$107</f>
        <v>106</v>
      </c>
      <c r="C22" s="498"/>
      <c r="D22" s="498">
        <f>[4]TDSheet!$H$107</f>
        <v>116</v>
      </c>
      <c r="E22" s="498"/>
      <c r="F22" s="606">
        <f>[4]TDSheet!$H$408</f>
        <v>120.3</v>
      </c>
      <c r="G22" s="607"/>
      <c r="H22" s="19"/>
    </row>
    <row r="23" spans="1:14" s="20" customFormat="1" ht="15.75" thickBot="1" x14ac:dyDescent="0.3">
      <c r="A23" s="21" t="s">
        <v>26</v>
      </c>
      <c r="B23" s="481">
        <f>[3]TDSheet!$I$107</f>
        <v>5.5</v>
      </c>
      <c r="C23" s="481"/>
      <c r="D23" s="516">
        <f>[4]TDSheet!$I$107</f>
        <v>6</v>
      </c>
      <c r="E23" s="516"/>
      <c r="F23" s="608">
        <f>[4]TDSheet!$I$408</f>
        <v>6.5</v>
      </c>
      <c r="G23" s="609"/>
      <c r="H23" s="19"/>
    </row>
    <row r="24" spans="1:14" s="2" customFormat="1" ht="15.75" thickBot="1" x14ac:dyDescent="0.3">
      <c r="A24" s="16"/>
      <c r="B24" s="88"/>
      <c r="C24" s="88"/>
      <c r="D24" s="89"/>
      <c r="E24" s="89"/>
      <c r="F24" s="88"/>
      <c r="G24" s="90"/>
      <c r="H24" s="19"/>
      <c r="I24" s="20"/>
      <c r="J24" s="20"/>
      <c r="K24" s="20"/>
      <c r="L24" s="20"/>
      <c r="M24" s="20"/>
      <c r="N24" s="20"/>
    </row>
    <row r="25" spans="1:14" s="2" customFormat="1" x14ac:dyDescent="0.25">
      <c r="A25" s="483" t="s">
        <v>28</v>
      </c>
      <c r="B25" s="485" t="s">
        <v>929</v>
      </c>
      <c r="C25" s="485"/>
      <c r="D25" s="485"/>
      <c r="E25" s="485"/>
      <c r="F25" s="485"/>
      <c r="G25" s="486"/>
      <c r="H25" s="19"/>
      <c r="I25" s="20"/>
      <c r="J25" s="20"/>
      <c r="K25" s="20"/>
      <c r="L25" s="20"/>
      <c r="M25" s="20"/>
      <c r="N25" s="20"/>
    </row>
    <row r="26" spans="1:14" s="2" customFormat="1" ht="96" customHeight="1" thickBot="1" x14ac:dyDescent="0.3">
      <c r="A26" s="503"/>
      <c r="B26" s="489"/>
      <c r="C26" s="489"/>
      <c r="D26" s="489"/>
      <c r="E26" s="489"/>
      <c r="F26" s="489"/>
      <c r="G26" s="490"/>
      <c r="H26" s="19"/>
      <c r="I26" s="20"/>
      <c r="J26" s="20"/>
      <c r="K26" s="20"/>
      <c r="L26" s="20"/>
      <c r="M26" s="20"/>
      <c r="N26" s="20"/>
    </row>
    <row r="27" spans="1:14" ht="15.75" thickBot="1" x14ac:dyDescent="0.3"/>
    <row r="28" spans="1:14" ht="25.5" customHeight="1" x14ac:dyDescent="0.25">
      <c r="A28" s="39" t="s">
        <v>0</v>
      </c>
      <c r="B28" s="493" t="s">
        <v>954</v>
      </c>
      <c r="C28" s="493"/>
      <c r="D28" s="493"/>
      <c r="E28" s="493"/>
      <c r="F28" s="493"/>
      <c r="G28" s="494"/>
      <c r="H28" s="19"/>
    </row>
    <row r="29" spans="1:14" s="1" customFormat="1" ht="22.5" customHeight="1" x14ac:dyDescent="0.25">
      <c r="A29" s="41" t="s">
        <v>2</v>
      </c>
      <c r="B29" s="527" t="s">
        <v>128</v>
      </c>
      <c r="C29" s="527"/>
      <c r="D29" s="527"/>
      <c r="E29" s="527"/>
      <c r="F29" s="527"/>
      <c r="G29" s="528"/>
      <c r="H29" s="42"/>
      <c r="I29" s="43"/>
      <c r="J29" s="43"/>
      <c r="K29" s="43"/>
      <c r="L29" s="43"/>
      <c r="M29" s="43"/>
      <c r="N29" s="43"/>
    </row>
    <row r="30" spans="1:14" x14ac:dyDescent="0.25">
      <c r="A30" s="44" t="s">
        <v>4</v>
      </c>
      <c r="B30" s="491">
        <v>319</v>
      </c>
      <c r="C30" s="491"/>
      <c r="D30" s="491"/>
      <c r="E30" s="491"/>
      <c r="F30" s="491"/>
      <c r="G30" s="492"/>
      <c r="H30" s="19"/>
    </row>
    <row r="31" spans="1:14" s="1" customFormat="1" ht="48.75" customHeight="1" x14ac:dyDescent="0.25">
      <c r="A31" s="45" t="s">
        <v>5</v>
      </c>
      <c r="B31" s="509" t="s">
        <v>6</v>
      </c>
      <c r="C31" s="509"/>
      <c r="D31" s="509"/>
      <c r="E31" s="509"/>
      <c r="F31" s="509"/>
      <c r="G31" s="510"/>
      <c r="H31" s="42"/>
      <c r="I31" s="43"/>
      <c r="J31" s="43"/>
      <c r="K31" s="43"/>
      <c r="L31" s="43"/>
      <c r="M31" s="43"/>
      <c r="N31" s="43"/>
    </row>
    <row r="32" spans="1:14" x14ac:dyDescent="0.25">
      <c r="A32" s="511" t="s">
        <v>7</v>
      </c>
      <c r="B32" s="514" t="s">
        <v>9</v>
      </c>
      <c r="C32" s="514"/>
      <c r="D32" s="514"/>
      <c r="E32" s="514"/>
      <c r="F32" s="514"/>
      <c r="G32" s="515"/>
      <c r="H32" s="19"/>
    </row>
    <row r="33" spans="1:14" x14ac:dyDescent="0.25">
      <c r="A33" s="512"/>
      <c r="B33" s="514" t="s">
        <v>10</v>
      </c>
      <c r="C33" s="514"/>
      <c r="D33" s="514"/>
      <c r="E33" s="514"/>
      <c r="F33" s="514"/>
      <c r="G33" s="515"/>
      <c r="H33" s="19"/>
    </row>
    <row r="34" spans="1:14" s="1" customFormat="1" ht="34.5" customHeight="1" x14ac:dyDescent="0.25">
      <c r="A34" s="513"/>
      <c r="B34" s="269" t="s">
        <v>8</v>
      </c>
      <c r="C34" s="269" t="s">
        <v>11</v>
      </c>
      <c r="D34" s="269" t="s">
        <v>8</v>
      </c>
      <c r="E34" s="269" t="s">
        <v>11</v>
      </c>
      <c r="F34" s="269" t="s">
        <v>8</v>
      </c>
      <c r="G34" s="46" t="s">
        <v>11</v>
      </c>
      <c r="H34" s="182" t="s">
        <v>814</v>
      </c>
      <c r="I34" s="153" t="s">
        <v>778</v>
      </c>
      <c r="J34" s="43"/>
      <c r="K34" s="43"/>
      <c r="L34" s="43"/>
      <c r="M34" s="43"/>
      <c r="N34" s="43"/>
    </row>
    <row r="35" spans="1:14" s="1" customFormat="1" ht="19.5" customHeight="1" x14ac:dyDescent="0.25">
      <c r="A35" s="47" t="s">
        <v>123</v>
      </c>
      <c r="B35" s="60">
        <v>100</v>
      </c>
      <c r="C35" s="60">
        <v>75</v>
      </c>
      <c r="D35" s="60">
        <v>90</v>
      </c>
      <c r="E35" s="60">
        <v>68</v>
      </c>
      <c r="F35" s="60">
        <v>110</v>
      </c>
      <c r="G35" s="177">
        <v>83</v>
      </c>
      <c r="H35" s="188">
        <f>(D35+D36+D37)/3</f>
        <v>97.333333333333329</v>
      </c>
      <c r="I35" s="273">
        <f>(F35+F36+F37)/3</f>
        <v>118.66666666666667</v>
      </c>
      <c r="J35" s="43"/>
      <c r="K35" s="43"/>
      <c r="L35" s="43"/>
      <c r="M35" s="43"/>
      <c r="N35" s="43"/>
    </row>
    <row r="36" spans="1:14" s="1" customFormat="1" ht="19.5" customHeight="1" x14ac:dyDescent="0.25">
      <c r="A36" s="47" t="s">
        <v>124</v>
      </c>
      <c r="B36" s="60">
        <v>107</v>
      </c>
      <c r="C36" s="60">
        <v>75</v>
      </c>
      <c r="D36" s="60">
        <v>97</v>
      </c>
      <c r="E36" s="60">
        <v>68</v>
      </c>
      <c r="F36" s="60">
        <v>118</v>
      </c>
      <c r="G36" s="177">
        <v>83</v>
      </c>
      <c r="H36" s="42"/>
      <c r="I36" s="43"/>
      <c r="J36" s="43"/>
      <c r="K36" s="43"/>
      <c r="L36" s="43"/>
      <c r="M36" s="43"/>
      <c r="N36" s="43"/>
    </row>
    <row r="37" spans="1:14" s="1" customFormat="1" ht="19.5" customHeight="1" x14ac:dyDescent="0.25">
      <c r="A37" s="47" t="s">
        <v>125</v>
      </c>
      <c r="B37" s="60">
        <v>112</v>
      </c>
      <c r="C37" s="60">
        <v>75</v>
      </c>
      <c r="D37" s="60">
        <v>105</v>
      </c>
      <c r="E37" s="60">
        <v>68</v>
      </c>
      <c r="F37" s="60">
        <v>128</v>
      </c>
      <c r="G37" s="177">
        <v>83</v>
      </c>
      <c r="H37" s="42"/>
      <c r="I37" s="43"/>
      <c r="J37" s="43"/>
      <c r="K37" s="43"/>
      <c r="L37" s="43"/>
      <c r="M37" s="43"/>
      <c r="N37" s="43"/>
    </row>
    <row r="38" spans="1:14" s="1" customFormat="1" ht="19.5" customHeight="1" x14ac:dyDescent="0.25">
      <c r="A38" s="47" t="s">
        <v>469</v>
      </c>
      <c r="B38" s="60">
        <v>125</v>
      </c>
      <c r="C38" s="60">
        <v>75</v>
      </c>
      <c r="D38" s="60">
        <v>113</v>
      </c>
      <c r="E38" s="60">
        <v>68</v>
      </c>
      <c r="F38" s="60">
        <v>138</v>
      </c>
      <c r="G38" s="177">
        <v>83</v>
      </c>
      <c r="H38" s="42"/>
      <c r="I38" s="43"/>
      <c r="J38" s="43"/>
      <c r="K38" s="43"/>
      <c r="L38" s="43"/>
      <c r="M38" s="43"/>
      <c r="N38" s="43"/>
    </row>
    <row r="39" spans="1:14" s="1" customFormat="1" ht="19.5" customHeight="1" x14ac:dyDescent="0.25">
      <c r="A39" s="47" t="s">
        <v>14</v>
      </c>
      <c r="B39" s="60">
        <v>30</v>
      </c>
      <c r="C39" s="60">
        <v>30</v>
      </c>
      <c r="D39" s="60">
        <v>27</v>
      </c>
      <c r="E39" s="60">
        <v>27</v>
      </c>
      <c r="F39" s="60">
        <v>33</v>
      </c>
      <c r="G39" s="177">
        <v>33</v>
      </c>
      <c r="H39" s="42"/>
      <c r="I39" s="43"/>
      <c r="J39" s="43"/>
      <c r="K39" s="43"/>
      <c r="L39" s="43"/>
      <c r="M39" s="43"/>
      <c r="N39" s="43"/>
    </row>
    <row r="40" spans="1:14" x14ac:dyDescent="0.25">
      <c r="A40" s="18" t="s">
        <v>129</v>
      </c>
      <c r="B40" s="263">
        <v>2</v>
      </c>
      <c r="C40" s="263">
        <v>2</v>
      </c>
      <c r="D40" s="250">
        <v>1.8</v>
      </c>
      <c r="E40" s="250">
        <v>1.8</v>
      </c>
      <c r="F40" s="250">
        <v>2.2000000000000002</v>
      </c>
      <c r="G40" s="283">
        <v>2.2000000000000002</v>
      </c>
      <c r="H40" s="19"/>
    </row>
    <row r="41" spans="1:14" x14ac:dyDescent="0.25">
      <c r="A41" s="295" t="s">
        <v>130</v>
      </c>
      <c r="B41" s="178">
        <v>1</v>
      </c>
      <c r="C41" s="178">
        <v>1</v>
      </c>
      <c r="D41" s="262">
        <v>0.9</v>
      </c>
      <c r="E41" s="262">
        <v>0.9</v>
      </c>
      <c r="F41" s="262">
        <v>1.1000000000000001</v>
      </c>
      <c r="G41" s="296">
        <v>1.1000000000000001</v>
      </c>
      <c r="H41" s="19"/>
    </row>
    <row r="42" spans="1:14" s="2" customFormat="1" ht="15.75" thickBot="1" x14ac:dyDescent="0.3">
      <c r="A42" s="50" t="s">
        <v>16</v>
      </c>
      <c r="B42" s="291">
        <v>0</v>
      </c>
      <c r="C42" s="316" t="s">
        <v>99</v>
      </c>
      <c r="D42" s="51">
        <v>0</v>
      </c>
      <c r="E42" s="52">
        <v>90</v>
      </c>
      <c r="F42" s="51">
        <v>0</v>
      </c>
      <c r="G42" s="53">
        <v>110</v>
      </c>
      <c r="H42" s="19"/>
      <c r="I42" s="20"/>
      <c r="J42" s="20"/>
      <c r="K42" s="20"/>
      <c r="L42" s="20"/>
      <c r="M42" s="20"/>
      <c r="N42" s="20"/>
    </row>
    <row r="43" spans="1:14" s="15" customFormat="1" ht="12.75" thickBot="1" x14ac:dyDescent="0.25">
      <c r="A43" s="504"/>
      <c r="B43" s="505"/>
      <c r="C43" s="505"/>
      <c r="D43" s="505"/>
      <c r="E43" s="505"/>
      <c r="F43" s="505"/>
      <c r="G43" s="506"/>
      <c r="H43" s="85"/>
      <c r="I43" s="86"/>
      <c r="J43" s="86"/>
      <c r="K43" s="86"/>
      <c r="L43" s="86"/>
      <c r="M43" s="86"/>
      <c r="N43" s="86"/>
    </row>
    <row r="44" spans="1:14" s="2" customFormat="1" x14ac:dyDescent="0.25">
      <c r="A44" s="519" t="s">
        <v>20</v>
      </c>
      <c r="B44" s="520"/>
      <c r="C44" s="520"/>
      <c r="D44" s="520"/>
      <c r="E44" s="520"/>
      <c r="F44" s="520"/>
      <c r="G44" s="521"/>
      <c r="H44" s="19"/>
      <c r="I44" s="20"/>
      <c r="J44" s="20"/>
      <c r="K44" s="20"/>
      <c r="L44" s="20"/>
      <c r="M44" s="20"/>
      <c r="N44" s="20"/>
    </row>
    <row r="45" spans="1:14" s="2" customFormat="1" x14ac:dyDescent="0.25">
      <c r="A45" s="87" t="s">
        <v>27</v>
      </c>
      <c r="B45" s="517" t="s">
        <v>99</v>
      </c>
      <c r="C45" s="517"/>
      <c r="D45" s="517" t="s">
        <v>132</v>
      </c>
      <c r="E45" s="517"/>
      <c r="F45" s="517" t="s">
        <v>121</v>
      </c>
      <c r="G45" s="518"/>
      <c r="H45" s="19"/>
      <c r="I45" s="20"/>
      <c r="J45" s="20"/>
      <c r="K45" s="20"/>
      <c r="L45" s="20"/>
      <c r="M45" s="20"/>
      <c r="N45" s="20"/>
    </row>
    <row r="46" spans="1:14" s="2" customFormat="1" x14ac:dyDescent="0.25">
      <c r="A46" s="500" t="s">
        <v>25</v>
      </c>
      <c r="B46" s="501"/>
      <c r="C46" s="501"/>
      <c r="D46" s="501"/>
      <c r="E46" s="501"/>
      <c r="F46" s="501"/>
      <c r="G46" s="502"/>
      <c r="H46" s="19"/>
      <c r="I46" s="20"/>
      <c r="J46" s="20"/>
      <c r="K46" s="20"/>
      <c r="L46" s="20"/>
      <c r="M46" s="20"/>
      <c r="N46" s="20"/>
    </row>
    <row r="47" spans="1:14" s="20" customFormat="1" x14ac:dyDescent="0.25">
      <c r="A47" s="18" t="s">
        <v>21</v>
      </c>
      <c r="B47" s="498">
        <f>(D47*100)/90</f>
        <v>2.3333333333333335</v>
      </c>
      <c r="C47" s="498"/>
      <c r="D47" s="498">
        <f>[3]TDSheet!$E$748</f>
        <v>2.1</v>
      </c>
      <c r="E47" s="498"/>
      <c r="F47" s="498">
        <f>[4]TDSheet!$D$747</f>
        <v>110</v>
      </c>
      <c r="G47" s="499"/>
      <c r="H47" s="19"/>
    </row>
    <row r="48" spans="1:14" s="20" customFormat="1" x14ac:dyDescent="0.25">
      <c r="A48" s="18" t="s">
        <v>22</v>
      </c>
      <c r="B48" s="498">
        <f t="shared" ref="B48:B50" si="0">(D48*100)/90</f>
        <v>3.1111111111111112</v>
      </c>
      <c r="C48" s="498"/>
      <c r="D48" s="498">
        <f>[3]TDSheet!$F$748</f>
        <v>2.8</v>
      </c>
      <c r="E48" s="498"/>
      <c r="F48" s="498">
        <f>[4]TDSheet!$F$747</f>
        <v>3.5</v>
      </c>
      <c r="G48" s="499"/>
      <c r="H48" s="19"/>
    </row>
    <row r="49" spans="1:14" s="20" customFormat="1" x14ac:dyDescent="0.25">
      <c r="A49" s="18" t="s">
        <v>23</v>
      </c>
      <c r="B49" s="498">
        <f t="shared" si="0"/>
        <v>16.933320555555557</v>
      </c>
      <c r="C49" s="498"/>
      <c r="D49" s="498">
        <f>[3]TDSheet!$G$748</f>
        <v>15.239988500000001</v>
      </c>
      <c r="E49" s="498"/>
      <c r="F49" s="498">
        <f>[4]TDSheet!$G$747</f>
        <v>18</v>
      </c>
      <c r="G49" s="499"/>
      <c r="H49" s="19"/>
    </row>
    <row r="50" spans="1:14" s="20" customFormat="1" x14ac:dyDescent="0.25">
      <c r="A50" s="18" t="s">
        <v>24</v>
      </c>
      <c r="B50" s="498">
        <f t="shared" si="0"/>
        <v>74.616655555555553</v>
      </c>
      <c r="C50" s="498"/>
      <c r="D50" s="498">
        <f>[3]TDSheet!$H$748</f>
        <v>67.154989999999998</v>
      </c>
      <c r="E50" s="498"/>
      <c r="F50" s="498">
        <f>[4]TDSheet!$H$747</f>
        <v>83.5</v>
      </c>
      <c r="G50" s="499"/>
      <c r="H50" s="19"/>
    </row>
    <row r="51" spans="1:14" s="20" customFormat="1" ht="15.75" thickBot="1" x14ac:dyDescent="0.3">
      <c r="A51" s="21" t="s">
        <v>26</v>
      </c>
      <c r="B51" s="481">
        <f t="shared" ref="B51" si="1">(D51*100)/90</f>
        <v>2.3333333333333335</v>
      </c>
      <c r="C51" s="481"/>
      <c r="D51" s="516">
        <f>[3]TDSheet!$I$748</f>
        <v>2.1</v>
      </c>
      <c r="E51" s="516"/>
      <c r="F51" s="481">
        <f>[4]TDSheet!$I$747</f>
        <v>2.6</v>
      </c>
      <c r="G51" s="482"/>
      <c r="H51" s="19"/>
    </row>
    <row r="52" spans="1:14" s="2" customFormat="1" ht="15.75" thickBot="1" x14ac:dyDescent="0.3">
      <c r="A52" s="16"/>
      <c r="B52" s="88"/>
      <c r="C52" s="88"/>
      <c r="D52" s="89"/>
      <c r="E52" s="89"/>
      <c r="F52" s="88"/>
      <c r="G52" s="90"/>
      <c r="H52" s="19"/>
      <c r="I52" s="20"/>
      <c r="J52" s="20"/>
      <c r="K52" s="20"/>
      <c r="L52" s="20"/>
      <c r="M52" s="20"/>
      <c r="N52" s="20"/>
    </row>
    <row r="53" spans="1:14" s="2" customFormat="1" x14ac:dyDescent="0.25">
      <c r="A53" s="483" t="s">
        <v>28</v>
      </c>
      <c r="B53" s="485" t="s">
        <v>131</v>
      </c>
      <c r="C53" s="485"/>
      <c r="D53" s="485"/>
      <c r="E53" s="485"/>
      <c r="F53" s="485"/>
      <c r="G53" s="486"/>
      <c r="H53" s="19"/>
      <c r="I53" s="20"/>
      <c r="J53" s="20"/>
      <c r="K53" s="20"/>
      <c r="L53" s="20"/>
      <c r="M53" s="20"/>
      <c r="N53" s="20"/>
    </row>
    <row r="54" spans="1:14" s="2" customFormat="1" ht="65.25" customHeight="1" thickBot="1" x14ac:dyDescent="0.3">
      <c r="A54" s="503"/>
      <c r="B54" s="489"/>
      <c r="C54" s="489"/>
      <c r="D54" s="489"/>
      <c r="E54" s="489"/>
      <c r="F54" s="489"/>
      <c r="G54" s="490"/>
      <c r="H54" s="19"/>
      <c r="I54" s="20"/>
      <c r="J54" s="20"/>
      <c r="K54" s="20"/>
      <c r="L54" s="20"/>
      <c r="M54" s="20"/>
      <c r="N54" s="20"/>
    </row>
    <row r="55" spans="1:14" ht="15.75" thickBot="1" x14ac:dyDescent="0.3"/>
    <row r="56" spans="1:14" ht="25.5" customHeight="1" x14ac:dyDescent="0.25">
      <c r="A56" s="39" t="s">
        <v>0</v>
      </c>
      <c r="B56" s="493" t="s">
        <v>955</v>
      </c>
      <c r="C56" s="493"/>
      <c r="D56" s="493"/>
      <c r="E56" s="493"/>
      <c r="F56" s="493"/>
      <c r="G56" s="494"/>
      <c r="H56" s="19"/>
    </row>
    <row r="57" spans="1:14" s="1" customFormat="1" ht="22.5" customHeight="1" x14ac:dyDescent="0.25">
      <c r="A57" s="41" t="s">
        <v>2</v>
      </c>
      <c r="B57" s="507" t="s">
        <v>133</v>
      </c>
      <c r="C57" s="507"/>
      <c r="D57" s="507"/>
      <c r="E57" s="507"/>
      <c r="F57" s="507"/>
      <c r="G57" s="508"/>
      <c r="H57" s="42"/>
      <c r="I57" s="43"/>
      <c r="J57" s="43"/>
      <c r="K57" s="43"/>
      <c r="L57" s="43"/>
      <c r="M57" s="43"/>
      <c r="N57" s="43"/>
    </row>
    <row r="58" spans="1:14" ht="18.75" customHeight="1" x14ac:dyDescent="0.25">
      <c r="A58" s="44" t="s">
        <v>4</v>
      </c>
      <c r="B58" s="491">
        <v>323</v>
      </c>
      <c r="C58" s="491"/>
      <c r="D58" s="491"/>
      <c r="E58" s="491"/>
      <c r="F58" s="491"/>
      <c r="G58" s="492"/>
      <c r="H58" s="19"/>
    </row>
    <row r="59" spans="1:14" s="1" customFormat="1" ht="48.75" customHeight="1" x14ac:dyDescent="0.25">
      <c r="A59" s="45" t="s">
        <v>5</v>
      </c>
      <c r="B59" s="509" t="s">
        <v>6</v>
      </c>
      <c r="C59" s="509"/>
      <c r="D59" s="509"/>
      <c r="E59" s="509"/>
      <c r="F59" s="509"/>
      <c r="G59" s="510"/>
      <c r="H59" s="42"/>
      <c r="I59" s="43"/>
      <c r="J59" s="43"/>
      <c r="K59" s="43"/>
      <c r="L59" s="43"/>
      <c r="M59" s="43"/>
      <c r="N59" s="43"/>
    </row>
    <row r="60" spans="1:14" x14ac:dyDescent="0.25">
      <c r="A60" s="511" t="s">
        <v>7</v>
      </c>
      <c r="B60" s="514" t="s">
        <v>9</v>
      </c>
      <c r="C60" s="514"/>
      <c r="D60" s="514"/>
      <c r="E60" s="514"/>
      <c r="F60" s="514"/>
      <c r="G60" s="515"/>
      <c r="H60" s="19"/>
    </row>
    <row r="61" spans="1:14" x14ac:dyDescent="0.25">
      <c r="A61" s="512"/>
      <c r="B61" s="514" t="s">
        <v>10</v>
      </c>
      <c r="C61" s="514"/>
      <c r="D61" s="514"/>
      <c r="E61" s="514"/>
      <c r="F61" s="514"/>
      <c r="G61" s="515"/>
      <c r="H61" s="19"/>
    </row>
    <row r="62" spans="1:14" s="1" customFormat="1" ht="34.5" customHeight="1" x14ac:dyDescent="0.25">
      <c r="A62" s="513"/>
      <c r="B62" s="587"/>
      <c r="C62" s="588"/>
      <c r="D62" s="269" t="s">
        <v>8</v>
      </c>
      <c r="E62" s="269" t="s">
        <v>11</v>
      </c>
      <c r="F62" s="269" t="s">
        <v>8</v>
      </c>
      <c r="G62" s="46" t="s">
        <v>11</v>
      </c>
      <c r="H62" s="42"/>
      <c r="I62" s="43"/>
      <c r="J62" s="43"/>
      <c r="K62" s="43"/>
      <c r="L62" s="43"/>
      <c r="M62" s="43"/>
      <c r="N62" s="43"/>
    </row>
    <row r="63" spans="1:14" s="1" customFormat="1" ht="19.5" customHeight="1" x14ac:dyDescent="0.25">
      <c r="A63" s="47" t="s">
        <v>136</v>
      </c>
      <c r="B63" s="589"/>
      <c r="C63" s="590"/>
      <c r="D63" s="60">
        <v>112</v>
      </c>
      <c r="E63" s="60">
        <v>90</v>
      </c>
      <c r="F63" s="60">
        <v>124</v>
      </c>
      <c r="G63" s="102">
        <v>99</v>
      </c>
      <c r="H63" s="65">
        <f>(D63+D64)/2</f>
        <v>116</v>
      </c>
      <c r="I63" s="43">
        <f>(F63+F64)/2</f>
        <v>128</v>
      </c>
      <c r="J63" s="43"/>
      <c r="K63" s="43"/>
      <c r="L63" s="43"/>
      <c r="M63" s="43"/>
      <c r="N63" s="43"/>
    </row>
    <row r="64" spans="1:14" s="1" customFormat="1" ht="19.5" customHeight="1" x14ac:dyDescent="0.25">
      <c r="A64" s="47" t="s">
        <v>135</v>
      </c>
      <c r="B64" s="589"/>
      <c r="C64" s="590"/>
      <c r="D64" s="60">
        <v>120</v>
      </c>
      <c r="E64" s="60">
        <v>90</v>
      </c>
      <c r="F64" s="60">
        <v>132</v>
      </c>
      <c r="G64" s="102">
        <v>99</v>
      </c>
      <c r="H64" s="42"/>
      <c r="I64" s="43"/>
      <c r="J64" s="43"/>
      <c r="K64" s="43"/>
      <c r="L64" s="43"/>
      <c r="M64" s="43"/>
      <c r="N64" s="43"/>
    </row>
    <row r="65" spans="1:14" s="1" customFormat="1" ht="19.5" customHeight="1" x14ac:dyDescent="0.25">
      <c r="A65" s="47" t="s">
        <v>13</v>
      </c>
      <c r="B65" s="589"/>
      <c r="C65" s="590"/>
      <c r="D65" s="60">
        <v>2.5</v>
      </c>
      <c r="E65" s="60">
        <v>2.5</v>
      </c>
      <c r="F65" s="60">
        <v>2.7</v>
      </c>
      <c r="G65" s="102">
        <v>2.7</v>
      </c>
      <c r="H65" s="42"/>
      <c r="I65" s="43"/>
      <c r="J65" s="43"/>
      <c r="K65" s="43"/>
      <c r="L65" s="43"/>
      <c r="M65" s="43"/>
      <c r="N65" s="43"/>
    </row>
    <row r="66" spans="1:14" s="1" customFormat="1" ht="19.5" customHeight="1" x14ac:dyDescent="0.25">
      <c r="A66" s="58" t="s">
        <v>137</v>
      </c>
      <c r="B66" s="589"/>
      <c r="C66" s="590"/>
      <c r="D66" s="60">
        <v>0</v>
      </c>
      <c r="E66" s="132">
        <v>80</v>
      </c>
      <c r="F66" s="60">
        <v>0</v>
      </c>
      <c r="G66" s="102">
        <v>88</v>
      </c>
      <c r="H66" s="42"/>
      <c r="I66" s="43"/>
      <c r="J66" s="43"/>
      <c r="K66" s="43"/>
      <c r="L66" s="43"/>
      <c r="M66" s="43"/>
      <c r="N66" s="43"/>
    </row>
    <row r="67" spans="1:14" x14ac:dyDescent="0.25">
      <c r="A67" s="18" t="s">
        <v>14</v>
      </c>
      <c r="B67" s="589"/>
      <c r="C67" s="590"/>
      <c r="D67" s="250">
        <v>24</v>
      </c>
      <c r="E67" s="250">
        <v>24</v>
      </c>
      <c r="F67" s="250">
        <v>27</v>
      </c>
      <c r="G67" s="252">
        <v>27</v>
      </c>
      <c r="H67" s="19"/>
    </row>
    <row r="68" spans="1:14" s="2" customFormat="1" ht="15.75" thickBot="1" x14ac:dyDescent="0.3">
      <c r="A68" s="50" t="s">
        <v>16</v>
      </c>
      <c r="B68" s="591"/>
      <c r="C68" s="592"/>
      <c r="D68" s="51">
        <v>0</v>
      </c>
      <c r="E68" s="52">
        <v>100</v>
      </c>
      <c r="F68" s="51">
        <v>0</v>
      </c>
      <c r="G68" s="53">
        <v>110</v>
      </c>
      <c r="H68" s="19"/>
      <c r="I68" s="20"/>
      <c r="J68" s="20"/>
      <c r="K68" s="20"/>
      <c r="L68" s="20"/>
      <c r="M68" s="20"/>
      <c r="N68" s="20"/>
    </row>
    <row r="69" spans="1:14" s="15" customFormat="1" ht="12.75" thickBot="1" x14ac:dyDescent="0.25">
      <c r="A69" s="504"/>
      <c r="B69" s="505"/>
      <c r="C69" s="505"/>
      <c r="D69" s="505"/>
      <c r="E69" s="505"/>
      <c r="F69" s="505"/>
      <c r="G69" s="506"/>
      <c r="H69" s="85"/>
      <c r="I69" s="86"/>
      <c r="J69" s="86"/>
      <c r="K69" s="86"/>
      <c r="L69" s="86"/>
      <c r="M69" s="86"/>
      <c r="N69" s="86"/>
    </row>
    <row r="70" spans="1:14" s="2" customFormat="1" x14ac:dyDescent="0.25">
      <c r="A70" s="519" t="s">
        <v>20</v>
      </c>
      <c r="B70" s="520"/>
      <c r="C70" s="520"/>
      <c r="D70" s="520"/>
      <c r="E70" s="520"/>
      <c r="F70" s="520"/>
      <c r="G70" s="521"/>
      <c r="H70" s="19"/>
      <c r="I70" s="20"/>
      <c r="J70" s="20"/>
      <c r="K70" s="20"/>
      <c r="L70" s="20"/>
      <c r="M70" s="20"/>
      <c r="N70" s="20"/>
    </row>
    <row r="71" spans="1:14" s="2" customFormat="1" x14ac:dyDescent="0.25">
      <c r="A71" s="87" t="s">
        <v>27</v>
      </c>
      <c r="B71" s="517"/>
      <c r="C71" s="517"/>
      <c r="D71" s="517" t="s">
        <v>99</v>
      </c>
      <c r="E71" s="517"/>
      <c r="F71" s="517" t="s">
        <v>121</v>
      </c>
      <c r="G71" s="518"/>
      <c r="H71" s="19"/>
      <c r="I71" s="20"/>
      <c r="J71" s="20"/>
      <c r="K71" s="20"/>
      <c r="L71" s="20"/>
      <c r="M71" s="20"/>
      <c r="N71" s="20"/>
    </row>
    <row r="72" spans="1:14" s="2" customFormat="1" x14ac:dyDescent="0.25">
      <c r="A72" s="500" t="s">
        <v>25</v>
      </c>
      <c r="B72" s="501"/>
      <c r="C72" s="501"/>
      <c r="D72" s="501"/>
      <c r="E72" s="501"/>
      <c r="F72" s="501"/>
      <c r="G72" s="502"/>
      <c r="H72" s="19"/>
      <c r="I72" s="20"/>
      <c r="J72" s="20"/>
      <c r="K72" s="20"/>
      <c r="L72" s="20"/>
      <c r="M72" s="20"/>
      <c r="N72" s="20"/>
    </row>
    <row r="73" spans="1:14" s="20" customFormat="1" x14ac:dyDescent="0.25">
      <c r="A73" s="18" t="s">
        <v>21</v>
      </c>
      <c r="B73" s="575"/>
      <c r="C73" s="576"/>
      <c r="D73" s="582">
        <f>[1]TDSheet!$E$714</f>
        <v>1.6</v>
      </c>
      <c r="E73" s="582"/>
      <c r="F73" s="582">
        <f>[2]TDSheet!$E$713</f>
        <v>2.2000000000000002</v>
      </c>
      <c r="G73" s="583"/>
      <c r="H73" s="19"/>
    </row>
    <row r="74" spans="1:14" s="20" customFormat="1" x14ac:dyDescent="0.25">
      <c r="A74" s="18" t="s">
        <v>22</v>
      </c>
      <c r="B74" s="577"/>
      <c r="C74" s="578"/>
      <c r="D74" s="582">
        <f>[1]TDSheet!$F$714</f>
        <v>4.05</v>
      </c>
      <c r="E74" s="582"/>
      <c r="F74" s="582">
        <f>[2]TDSheet!$F$713</f>
        <v>4.5999999999999996</v>
      </c>
      <c r="G74" s="583"/>
      <c r="H74" s="19"/>
    </row>
    <row r="75" spans="1:14" s="20" customFormat="1" x14ac:dyDescent="0.25">
      <c r="A75" s="18" t="s">
        <v>23</v>
      </c>
      <c r="B75" s="577"/>
      <c r="C75" s="578"/>
      <c r="D75" s="582">
        <f>[1]TDSheet!$G$714</f>
        <v>8.5</v>
      </c>
      <c r="E75" s="582"/>
      <c r="F75" s="582">
        <f>[2]TDSheet!$G$713</f>
        <v>9</v>
      </c>
      <c r="G75" s="583"/>
      <c r="H75" s="19"/>
    </row>
    <row r="76" spans="1:14" s="20" customFormat="1" x14ac:dyDescent="0.25">
      <c r="A76" s="18" t="s">
        <v>24</v>
      </c>
      <c r="B76" s="577"/>
      <c r="C76" s="578"/>
      <c r="D76" s="582">
        <f>[1]TDSheet!$H$714</f>
        <v>76.599999999999994</v>
      </c>
      <c r="E76" s="582"/>
      <c r="F76" s="582">
        <f>[2]TDSheet!$H$713</f>
        <v>85.4</v>
      </c>
      <c r="G76" s="583"/>
      <c r="H76" s="19"/>
    </row>
    <row r="77" spans="1:14" s="20" customFormat="1" ht="15.75" thickBot="1" x14ac:dyDescent="0.3">
      <c r="A77" s="21" t="s">
        <v>26</v>
      </c>
      <c r="B77" s="579"/>
      <c r="C77" s="580"/>
      <c r="D77" s="605">
        <f>[1]TDSheet!$I$714</f>
        <v>4.5999999999999996</v>
      </c>
      <c r="E77" s="605"/>
      <c r="F77" s="605">
        <f>[2]TDSheet!$I$713</f>
        <v>5.0999999999999996</v>
      </c>
      <c r="G77" s="604"/>
      <c r="H77" s="19"/>
    </row>
    <row r="78" spans="1:14" s="2" customFormat="1" ht="15.75" thickBot="1" x14ac:dyDescent="0.3">
      <c r="A78" s="16"/>
      <c r="B78" s="88"/>
      <c r="C78" s="88"/>
      <c r="D78" s="89"/>
      <c r="E78" s="89"/>
      <c r="F78" s="88"/>
      <c r="G78" s="90"/>
      <c r="H78" s="19"/>
      <c r="I78" s="20"/>
      <c r="J78" s="20"/>
      <c r="K78" s="20"/>
      <c r="L78" s="20"/>
      <c r="M78" s="20"/>
      <c r="N78" s="20"/>
    </row>
    <row r="79" spans="1:14" s="2" customFormat="1" x14ac:dyDescent="0.25">
      <c r="A79" s="483" t="s">
        <v>28</v>
      </c>
      <c r="B79" s="485" t="s">
        <v>138</v>
      </c>
      <c r="C79" s="485"/>
      <c r="D79" s="485"/>
      <c r="E79" s="485"/>
      <c r="F79" s="485"/>
      <c r="G79" s="486"/>
      <c r="H79" s="19"/>
      <c r="I79" s="20"/>
      <c r="J79" s="20"/>
      <c r="K79" s="20"/>
      <c r="L79" s="20"/>
      <c r="M79" s="20"/>
      <c r="N79" s="20"/>
    </row>
    <row r="80" spans="1:14" s="2" customFormat="1" ht="48.75" customHeight="1" thickBot="1" x14ac:dyDescent="0.3">
      <c r="A80" s="503"/>
      <c r="B80" s="489"/>
      <c r="C80" s="489"/>
      <c r="D80" s="489"/>
      <c r="E80" s="489"/>
      <c r="F80" s="489"/>
      <c r="G80" s="490"/>
      <c r="H80" s="19"/>
      <c r="I80" s="20"/>
      <c r="J80" s="20"/>
      <c r="K80" s="20"/>
      <c r="L80" s="20"/>
      <c r="M80" s="20"/>
      <c r="N80" s="20"/>
    </row>
    <row r="81" spans="1:14" ht="15.75" thickBot="1" x14ac:dyDescent="0.3"/>
    <row r="82" spans="1:14" ht="25.5" customHeight="1" x14ac:dyDescent="0.25">
      <c r="A82" s="39" t="s">
        <v>0</v>
      </c>
      <c r="B82" s="493" t="s">
        <v>153</v>
      </c>
      <c r="C82" s="493"/>
      <c r="D82" s="493"/>
      <c r="E82" s="493"/>
      <c r="F82" s="493"/>
      <c r="G82" s="494"/>
      <c r="H82" s="19"/>
    </row>
    <row r="83" spans="1:14" s="1" customFormat="1" ht="22.5" customHeight="1" x14ac:dyDescent="0.25">
      <c r="A83" s="41" t="s">
        <v>2</v>
      </c>
      <c r="B83" s="527" t="s">
        <v>139</v>
      </c>
      <c r="C83" s="527"/>
      <c r="D83" s="527"/>
      <c r="E83" s="527"/>
      <c r="F83" s="527"/>
      <c r="G83" s="528"/>
      <c r="H83" s="42"/>
      <c r="I83" s="43"/>
      <c r="J83" s="43"/>
      <c r="K83" s="43"/>
      <c r="L83" s="43"/>
      <c r="M83" s="43"/>
      <c r="N83" s="43"/>
    </row>
    <row r="84" spans="1:14" ht="18.75" customHeight="1" x14ac:dyDescent="0.25">
      <c r="A84" s="44" t="s">
        <v>4</v>
      </c>
      <c r="B84" s="491">
        <v>322</v>
      </c>
      <c r="C84" s="491"/>
      <c r="D84" s="491"/>
      <c r="E84" s="491"/>
      <c r="F84" s="491"/>
      <c r="G84" s="492"/>
      <c r="H84" s="19"/>
    </row>
    <row r="85" spans="1:14" s="1" customFormat="1" ht="48.75" customHeight="1" x14ac:dyDescent="0.25">
      <c r="A85" s="45" t="s">
        <v>5</v>
      </c>
      <c r="B85" s="509" t="s">
        <v>6</v>
      </c>
      <c r="C85" s="509"/>
      <c r="D85" s="509"/>
      <c r="E85" s="509"/>
      <c r="F85" s="509"/>
      <c r="G85" s="510"/>
      <c r="H85" s="42"/>
      <c r="I85" s="43"/>
      <c r="J85" s="43"/>
      <c r="K85" s="43"/>
      <c r="L85" s="43"/>
      <c r="M85" s="43"/>
      <c r="N85" s="43"/>
    </row>
    <row r="86" spans="1:14" x14ac:dyDescent="0.25">
      <c r="A86" s="511" t="s">
        <v>7</v>
      </c>
      <c r="B86" s="514" t="s">
        <v>9</v>
      </c>
      <c r="C86" s="514"/>
      <c r="D86" s="514"/>
      <c r="E86" s="514"/>
      <c r="F86" s="514"/>
      <c r="G86" s="515"/>
      <c r="H86" s="19"/>
    </row>
    <row r="87" spans="1:14" x14ac:dyDescent="0.25">
      <c r="A87" s="512"/>
      <c r="B87" s="514" t="s">
        <v>10</v>
      </c>
      <c r="C87" s="514"/>
      <c r="D87" s="514"/>
      <c r="E87" s="514"/>
      <c r="F87" s="514"/>
      <c r="G87" s="515"/>
      <c r="H87" s="19"/>
    </row>
    <row r="88" spans="1:14" s="1" customFormat="1" ht="34.5" customHeight="1" x14ac:dyDescent="0.25">
      <c r="A88" s="513"/>
      <c r="B88" s="587"/>
      <c r="C88" s="588"/>
      <c r="D88" s="269" t="s">
        <v>8</v>
      </c>
      <c r="E88" s="269" t="s">
        <v>11</v>
      </c>
      <c r="F88" s="269" t="s">
        <v>8</v>
      </c>
      <c r="G88" s="46" t="s">
        <v>11</v>
      </c>
      <c r="H88" s="42"/>
      <c r="I88" s="43"/>
      <c r="J88" s="43"/>
      <c r="K88" s="43"/>
      <c r="L88" s="43"/>
      <c r="M88" s="43"/>
      <c r="N88" s="43"/>
    </row>
    <row r="89" spans="1:14" s="1" customFormat="1" ht="15" customHeight="1" x14ac:dyDescent="0.25">
      <c r="A89" s="47" t="s">
        <v>123</v>
      </c>
      <c r="B89" s="589"/>
      <c r="C89" s="590"/>
      <c r="D89" s="269">
        <v>92</v>
      </c>
      <c r="E89" s="269">
        <v>69</v>
      </c>
      <c r="F89" s="269">
        <v>101</v>
      </c>
      <c r="G89" s="48">
        <v>76</v>
      </c>
      <c r="H89" s="65">
        <f>(D89+D90+D91)/3</f>
        <v>98.666666666666671</v>
      </c>
      <c r="I89" s="274">
        <f>(F89+F90+F91)/3</f>
        <v>108.66666666666667</v>
      </c>
      <c r="J89" s="43"/>
      <c r="K89" s="43"/>
      <c r="L89" s="43"/>
      <c r="M89" s="43"/>
      <c r="N89" s="43"/>
    </row>
    <row r="90" spans="1:14" s="1" customFormat="1" ht="19.5" customHeight="1" x14ac:dyDescent="0.25">
      <c r="A90" s="47" t="s">
        <v>124</v>
      </c>
      <c r="B90" s="589"/>
      <c r="C90" s="590"/>
      <c r="D90" s="269">
        <v>98</v>
      </c>
      <c r="E90" s="269">
        <v>69</v>
      </c>
      <c r="F90" s="269">
        <v>108</v>
      </c>
      <c r="G90" s="48">
        <v>76</v>
      </c>
      <c r="H90" s="42"/>
      <c r="I90" s="43"/>
      <c r="J90" s="43"/>
      <c r="K90" s="43"/>
      <c r="L90" s="43"/>
      <c r="M90" s="43"/>
      <c r="N90" s="43"/>
    </row>
    <row r="91" spans="1:14" s="1" customFormat="1" ht="19.5" customHeight="1" x14ac:dyDescent="0.25">
      <c r="A91" s="47" t="s">
        <v>125</v>
      </c>
      <c r="B91" s="589"/>
      <c r="C91" s="590"/>
      <c r="D91" s="269">
        <v>106</v>
      </c>
      <c r="E91" s="269">
        <v>69</v>
      </c>
      <c r="F91" s="269">
        <v>117</v>
      </c>
      <c r="G91" s="48">
        <v>76</v>
      </c>
      <c r="H91" s="42"/>
      <c r="I91" s="43"/>
      <c r="J91" s="43"/>
      <c r="K91" s="43"/>
      <c r="L91" s="43"/>
      <c r="M91" s="43"/>
      <c r="N91" s="43"/>
    </row>
    <row r="92" spans="1:14" s="1" customFormat="1" ht="19.5" customHeight="1" x14ac:dyDescent="0.25">
      <c r="A92" s="47" t="s">
        <v>468</v>
      </c>
      <c r="B92" s="589"/>
      <c r="C92" s="590"/>
      <c r="D92" s="269">
        <v>115</v>
      </c>
      <c r="E92" s="269">
        <v>69</v>
      </c>
      <c r="F92" s="269">
        <v>127</v>
      </c>
      <c r="G92" s="48">
        <v>76</v>
      </c>
      <c r="H92" s="42"/>
      <c r="I92" s="43"/>
      <c r="J92" s="43"/>
      <c r="K92" s="43"/>
      <c r="L92" s="43"/>
      <c r="M92" s="43"/>
      <c r="N92" s="43"/>
    </row>
    <row r="93" spans="1:14" s="1" customFormat="1" ht="19.5" customHeight="1" x14ac:dyDescent="0.25">
      <c r="A93" s="47" t="s">
        <v>136</v>
      </c>
      <c r="B93" s="589"/>
      <c r="C93" s="590"/>
      <c r="D93" s="60">
        <v>26</v>
      </c>
      <c r="E93" s="60">
        <v>21</v>
      </c>
      <c r="F93" s="60">
        <v>29</v>
      </c>
      <c r="G93" s="219">
        <v>23</v>
      </c>
      <c r="H93" s="42">
        <f>(D93+D94)/2</f>
        <v>27</v>
      </c>
      <c r="I93" s="43">
        <f>(F93+F94)/2</f>
        <v>30</v>
      </c>
      <c r="J93" s="43"/>
      <c r="K93" s="43"/>
      <c r="L93" s="43"/>
      <c r="M93" s="43"/>
      <c r="N93" s="43"/>
    </row>
    <row r="94" spans="1:14" s="1" customFormat="1" ht="19.5" customHeight="1" x14ac:dyDescent="0.25">
      <c r="A94" s="47" t="s">
        <v>135</v>
      </c>
      <c r="B94" s="589"/>
      <c r="C94" s="590"/>
      <c r="D94" s="60">
        <v>28</v>
      </c>
      <c r="E94" s="60">
        <v>21</v>
      </c>
      <c r="F94" s="60">
        <v>31</v>
      </c>
      <c r="G94" s="219">
        <v>23</v>
      </c>
      <c r="H94" s="42"/>
      <c r="I94" s="43"/>
      <c r="J94" s="43"/>
      <c r="K94" s="43"/>
      <c r="L94" s="43"/>
      <c r="M94" s="43"/>
      <c r="N94" s="43"/>
    </row>
    <row r="95" spans="1:14" s="1" customFormat="1" ht="19.5" customHeight="1" x14ac:dyDescent="0.25">
      <c r="A95" s="47" t="s">
        <v>14</v>
      </c>
      <c r="B95" s="589"/>
      <c r="C95" s="590"/>
      <c r="D95" s="60">
        <v>13</v>
      </c>
      <c r="E95" s="60">
        <v>13</v>
      </c>
      <c r="F95" s="60">
        <v>14</v>
      </c>
      <c r="G95" s="219">
        <v>14</v>
      </c>
      <c r="H95" s="42"/>
      <c r="I95" s="43"/>
      <c r="J95" s="43"/>
      <c r="K95" s="43"/>
      <c r="L95" s="43"/>
      <c r="M95" s="43"/>
      <c r="N95" s="43"/>
    </row>
    <row r="96" spans="1:14" s="1" customFormat="1" ht="19.5" customHeight="1" x14ac:dyDescent="0.25">
      <c r="A96" s="47" t="s">
        <v>129</v>
      </c>
      <c r="B96" s="589"/>
      <c r="C96" s="590"/>
      <c r="D96" s="60">
        <v>2.5</v>
      </c>
      <c r="E96" s="60">
        <v>2.5</v>
      </c>
      <c r="F96" s="60">
        <v>3</v>
      </c>
      <c r="G96" s="219">
        <v>3</v>
      </c>
      <c r="H96" s="42"/>
      <c r="I96" s="43"/>
      <c r="J96" s="43"/>
      <c r="K96" s="43"/>
      <c r="L96" s="43"/>
      <c r="M96" s="43"/>
      <c r="N96" s="43"/>
    </row>
    <row r="97" spans="1:14" s="2" customFormat="1" ht="15.75" thickBot="1" x14ac:dyDescent="0.3">
      <c r="A97" s="50" t="s">
        <v>16</v>
      </c>
      <c r="B97" s="591"/>
      <c r="C97" s="592"/>
      <c r="D97" s="51">
        <v>0</v>
      </c>
      <c r="E97" s="52">
        <v>100</v>
      </c>
      <c r="F97" s="51">
        <v>0</v>
      </c>
      <c r="G97" s="53">
        <v>110</v>
      </c>
      <c r="H97" s="19"/>
      <c r="I97" s="20"/>
      <c r="J97" s="20"/>
      <c r="K97" s="20"/>
      <c r="L97" s="20"/>
      <c r="M97" s="20"/>
      <c r="N97" s="20"/>
    </row>
    <row r="98" spans="1:14" s="15" customFormat="1" ht="12.75" thickBot="1" x14ac:dyDescent="0.25">
      <c r="A98" s="504"/>
      <c r="B98" s="505"/>
      <c r="C98" s="505"/>
      <c r="D98" s="505"/>
      <c r="E98" s="505"/>
      <c r="F98" s="505"/>
      <c r="G98" s="506"/>
      <c r="H98" s="85"/>
      <c r="I98" s="86"/>
      <c r="J98" s="86"/>
      <c r="K98" s="86"/>
      <c r="L98" s="86"/>
      <c r="M98" s="86"/>
      <c r="N98" s="86"/>
    </row>
    <row r="99" spans="1:14" s="2" customFormat="1" x14ac:dyDescent="0.25">
      <c r="A99" s="519" t="s">
        <v>20</v>
      </c>
      <c r="B99" s="520"/>
      <c r="C99" s="520"/>
      <c r="D99" s="520"/>
      <c r="E99" s="520"/>
      <c r="F99" s="520"/>
      <c r="G99" s="521"/>
      <c r="H99" s="19"/>
      <c r="I99" s="20"/>
      <c r="J99" s="20"/>
      <c r="K99" s="20"/>
      <c r="L99" s="20"/>
      <c r="M99" s="20"/>
      <c r="N99" s="20"/>
    </row>
    <row r="100" spans="1:14" s="2" customFormat="1" x14ac:dyDescent="0.25">
      <c r="A100" s="87" t="s">
        <v>27</v>
      </c>
      <c r="B100" s="517"/>
      <c r="C100" s="517"/>
      <c r="D100" s="517" t="s">
        <v>99</v>
      </c>
      <c r="E100" s="517"/>
      <c r="F100" s="517" t="s">
        <v>121</v>
      </c>
      <c r="G100" s="518"/>
      <c r="H100" s="19"/>
      <c r="I100" s="20"/>
      <c r="J100" s="20"/>
      <c r="K100" s="20"/>
      <c r="L100" s="20"/>
      <c r="M100" s="20"/>
      <c r="N100" s="20"/>
    </row>
    <row r="101" spans="1:14" s="2" customFormat="1" x14ac:dyDescent="0.25">
      <c r="A101" s="500" t="s">
        <v>25</v>
      </c>
      <c r="B101" s="501"/>
      <c r="C101" s="501"/>
      <c r="D101" s="501"/>
      <c r="E101" s="501"/>
      <c r="F101" s="501"/>
      <c r="G101" s="502"/>
      <c r="H101" s="19"/>
      <c r="I101" s="20"/>
      <c r="J101" s="20"/>
      <c r="K101" s="20"/>
      <c r="L101" s="20"/>
      <c r="M101" s="20"/>
      <c r="N101" s="20"/>
    </row>
    <row r="102" spans="1:14" s="20" customFormat="1" x14ac:dyDescent="0.25">
      <c r="A102" s="18" t="s">
        <v>21</v>
      </c>
      <c r="B102" s="575"/>
      <c r="C102" s="576"/>
      <c r="D102" s="582">
        <f>[3]TDSheet!$E$333</f>
        <v>1.2</v>
      </c>
      <c r="E102" s="582"/>
      <c r="F102" s="582">
        <f>[4]TDSheet!$E$332</f>
        <v>1.4</v>
      </c>
      <c r="G102" s="583"/>
      <c r="H102" s="19"/>
    </row>
    <row r="103" spans="1:14" s="20" customFormat="1" x14ac:dyDescent="0.25">
      <c r="A103" s="18" t="s">
        <v>22</v>
      </c>
      <c r="B103" s="577"/>
      <c r="C103" s="578"/>
      <c r="D103" s="593">
        <f>[3]TDSheet!$F$333</f>
        <v>4.05</v>
      </c>
      <c r="E103" s="582"/>
      <c r="F103" s="582">
        <f>[4]TDSheet!$F$332</f>
        <v>4.4000000000000004</v>
      </c>
      <c r="G103" s="583"/>
      <c r="H103" s="19"/>
    </row>
    <row r="104" spans="1:14" s="20" customFormat="1" x14ac:dyDescent="0.25">
      <c r="A104" s="18" t="s">
        <v>23</v>
      </c>
      <c r="B104" s="577"/>
      <c r="C104" s="578"/>
      <c r="D104" s="582">
        <f>[3]TDSheet!$G$333</f>
        <v>10.1</v>
      </c>
      <c r="E104" s="582"/>
      <c r="F104" s="582">
        <f>[4]TDSheet!$G$332</f>
        <v>11.1</v>
      </c>
      <c r="G104" s="583"/>
      <c r="H104" s="19"/>
    </row>
    <row r="105" spans="1:14" s="20" customFormat="1" x14ac:dyDescent="0.25">
      <c r="A105" s="18" t="s">
        <v>24</v>
      </c>
      <c r="B105" s="577"/>
      <c r="C105" s="578"/>
      <c r="D105" s="582">
        <f>[3]TDSheet!$H$333</f>
        <v>76.599999999999994</v>
      </c>
      <c r="E105" s="582"/>
      <c r="F105" s="582">
        <f>[4]TDSheet!$H$332</f>
        <v>77.099999999999994</v>
      </c>
      <c r="G105" s="583"/>
      <c r="H105" s="19"/>
    </row>
    <row r="106" spans="1:14" s="20" customFormat="1" ht="15.75" thickBot="1" x14ac:dyDescent="0.3">
      <c r="A106" s="21" t="s">
        <v>26</v>
      </c>
      <c r="B106" s="579"/>
      <c r="C106" s="580"/>
      <c r="D106" s="612">
        <f>[3]TDSheet!$I$333</f>
        <v>6</v>
      </c>
      <c r="E106" s="605"/>
      <c r="F106" s="605">
        <f>[4]TDSheet!$I$332</f>
        <v>6.6</v>
      </c>
      <c r="G106" s="604"/>
      <c r="H106" s="19"/>
    </row>
    <row r="107" spans="1:14" s="2" customFormat="1" ht="15.75" thickBot="1" x14ac:dyDescent="0.3">
      <c r="A107" s="16"/>
      <c r="B107" s="88"/>
      <c r="C107" s="88"/>
      <c r="D107" s="89"/>
      <c r="E107" s="89"/>
      <c r="F107" s="88"/>
      <c r="G107" s="90"/>
      <c r="H107" s="19"/>
      <c r="I107" s="20"/>
      <c r="J107" s="20"/>
      <c r="K107" s="20"/>
      <c r="L107" s="20"/>
      <c r="M107" s="20"/>
      <c r="N107" s="20"/>
    </row>
    <row r="108" spans="1:14" s="2" customFormat="1" x14ac:dyDescent="0.25">
      <c r="A108" s="483" t="s">
        <v>28</v>
      </c>
      <c r="B108" s="485" t="s">
        <v>140</v>
      </c>
      <c r="C108" s="485"/>
      <c r="D108" s="485"/>
      <c r="E108" s="485"/>
      <c r="F108" s="485"/>
      <c r="G108" s="486"/>
      <c r="H108" s="19"/>
      <c r="I108" s="20"/>
      <c r="J108" s="20"/>
      <c r="K108" s="20"/>
      <c r="L108" s="20"/>
      <c r="M108" s="20"/>
      <c r="N108" s="20"/>
    </row>
    <row r="109" spans="1:14" s="2" customFormat="1" ht="94.5" customHeight="1" thickBot="1" x14ac:dyDescent="0.3">
      <c r="A109" s="503"/>
      <c r="B109" s="489"/>
      <c r="C109" s="489"/>
      <c r="D109" s="489"/>
      <c r="E109" s="489"/>
      <c r="F109" s="489"/>
      <c r="G109" s="490"/>
      <c r="H109" s="19"/>
      <c r="I109" s="20"/>
      <c r="J109" s="20"/>
      <c r="K109" s="20"/>
      <c r="L109" s="20"/>
      <c r="M109" s="20"/>
      <c r="N109" s="20"/>
    </row>
    <row r="110" spans="1:14" s="2" customFormat="1" ht="21" customHeight="1" thickBot="1" x14ac:dyDescent="0.3">
      <c r="A110" s="176"/>
      <c r="B110" s="254"/>
      <c r="C110" s="254"/>
      <c r="D110" s="254"/>
      <c r="E110" s="254"/>
      <c r="F110" s="254"/>
      <c r="G110" s="254"/>
      <c r="H110" s="19"/>
      <c r="I110" s="20"/>
      <c r="J110" s="20"/>
      <c r="K110" s="20"/>
      <c r="L110" s="20"/>
      <c r="M110" s="20"/>
      <c r="N110" s="20"/>
    </row>
    <row r="111" spans="1:14" ht="25.5" customHeight="1" x14ac:dyDescent="0.25">
      <c r="A111" s="39" t="s">
        <v>0</v>
      </c>
      <c r="B111" s="493" t="s">
        <v>157</v>
      </c>
      <c r="C111" s="493"/>
      <c r="D111" s="493"/>
      <c r="E111" s="493"/>
      <c r="F111" s="493"/>
      <c r="G111" s="494"/>
      <c r="H111" s="19"/>
    </row>
    <row r="112" spans="1:14" s="1" customFormat="1" ht="22.5" customHeight="1" x14ac:dyDescent="0.25">
      <c r="A112" s="41" t="s">
        <v>2</v>
      </c>
      <c r="B112" s="527" t="s">
        <v>193</v>
      </c>
      <c r="C112" s="527"/>
      <c r="D112" s="527"/>
      <c r="E112" s="527"/>
      <c r="F112" s="527"/>
      <c r="G112" s="528"/>
      <c r="H112" s="42"/>
      <c r="I112" s="43"/>
      <c r="J112" s="43"/>
      <c r="K112" s="43"/>
      <c r="L112" s="43"/>
      <c r="M112" s="43"/>
      <c r="N112" s="43"/>
    </row>
    <row r="113" spans="1:14" ht="18.75" customHeight="1" x14ac:dyDescent="0.25">
      <c r="A113" s="44" t="s">
        <v>4</v>
      </c>
      <c r="B113" s="491">
        <v>151</v>
      </c>
      <c r="C113" s="491"/>
      <c r="D113" s="491"/>
      <c r="E113" s="491"/>
      <c r="F113" s="491"/>
      <c r="G113" s="492"/>
      <c r="H113" s="19"/>
    </row>
    <row r="114" spans="1:14" s="1" customFormat="1" ht="48.75" customHeight="1" x14ac:dyDescent="0.25">
      <c r="A114" s="45" t="s">
        <v>5</v>
      </c>
      <c r="B114" s="509" t="s">
        <v>6</v>
      </c>
      <c r="C114" s="509"/>
      <c r="D114" s="509"/>
      <c r="E114" s="509"/>
      <c r="F114" s="509"/>
      <c r="G114" s="510"/>
      <c r="H114" s="42"/>
      <c r="I114" s="43"/>
      <c r="J114" s="43"/>
      <c r="K114" s="43"/>
      <c r="L114" s="43"/>
      <c r="M114" s="43"/>
      <c r="N114" s="43"/>
    </row>
    <row r="115" spans="1:14" x14ac:dyDescent="0.25">
      <c r="A115" s="511" t="s">
        <v>7</v>
      </c>
      <c r="B115" s="514" t="s">
        <v>9</v>
      </c>
      <c r="C115" s="514"/>
      <c r="D115" s="514"/>
      <c r="E115" s="514"/>
      <c r="F115" s="514"/>
      <c r="G115" s="515"/>
      <c r="H115" s="19"/>
    </row>
    <row r="116" spans="1:14" x14ac:dyDescent="0.25">
      <c r="A116" s="512"/>
      <c r="B116" s="514" t="s">
        <v>10</v>
      </c>
      <c r="C116" s="514"/>
      <c r="D116" s="514"/>
      <c r="E116" s="514"/>
      <c r="F116" s="514"/>
      <c r="G116" s="515"/>
      <c r="H116" s="19"/>
    </row>
    <row r="117" spans="1:14" s="1" customFormat="1" ht="34.5" customHeight="1" x14ac:dyDescent="0.25">
      <c r="A117" s="513"/>
      <c r="B117" s="587"/>
      <c r="C117" s="588"/>
      <c r="D117" s="269" t="s">
        <v>8</v>
      </c>
      <c r="E117" s="269" t="s">
        <v>11</v>
      </c>
      <c r="F117" s="269" t="s">
        <v>8</v>
      </c>
      <c r="G117" s="46" t="s">
        <v>11</v>
      </c>
      <c r="H117" s="42"/>
      <c r="I117" s="43"/>
      <c r="J117" s="43"/>
      <c r="K117" s="43"/>
      <c r="L117" s="43"/>
      <c r="M117" s="43"/>
      <c r="N117" s="43"/>
    </row>
    <row r="118" spans="1:14" s="1" customFormat="1" ht="15" customHeight="1" x14ac:dyDescent="0.25">
      <c r="A118" s="47" t="s">
        <v>123</v>
      </c>
      <c r="B118" s="589"/>
      <c r="C118" s="590"/>
      <c r="D118" s="269">
        <v>96</v>
      </c>
      <c r="E118" s="269" t="s">
        <v>194</v>
      </c>
      <c r="F118" s="269">
        <v>105</v>
      </c>
      <c r="G118" s="48" t="s">
        <v>832</v>
      </c>
      <c r="H118" s="42">
        <f>(D118+D119+D120)/3</f>
        <v>103</v>
      </c>
      <c r="I118" s="43">
        <f>(F118+F119+F120)/3</f>
        <v>113</v>
      </c>
      <c r="J118" s="43"/>
      <c r="K118" s="43"/>
      <c r="L118" s="43"/>
      <c r="M118" s="43"/>
      <c r="N118" s="43"/>
    </row>
    <row r="119" spans="1:14" s="1" customFormat="1" ht="19.5" customHeight="1" x14ac:dyDescent="0.25">
      <c r="A119" s="47" t="s">
        <v>124</v>
      </c>
      <c r="B119" s="589"/>
      <c r="C119" s="590"/>
      <c r="D119" s="269">
        <v>103</v>
      </c>
      <c r="E119" s="269" t="s">
        <v>194</v>
      </c>
      <c r="F119" s="269">
        <v>113</v>
      </c>
      <c r="G119" s="48" t="s">
        <v>832</v>
      </c>
      <c r="H119" s="42"/>
      <c r="I119" s="43"/>
      <c r="J119" s="43"/>
      <c r="K119" s="43"/>
      <c r="L119" s="43"/>
      <c r="M119" s="43"/>
      <c r="N119" s="43"/>
    </row>
    <row r="120" spans="1:14" s="1" customFormat="1" ht="19.5" customHeight="1" x14ac:dyDescent="0.25">
      <c r="A120" s="47" t="s">
        <v>125</v>
      </c>
      <c r="B120" s="589"/>
      <c r="C120" s="590"/>
      <c r="D120" s="269">
        <v>110</v>
      </c>
      <c r="E120" s="269" t="s">
        <v>194</v>
      </c>
      <c r="F120" s="269">
        <v>121</v>
      </c>
      <c r="G120" s="48" t="s">
        <v>832</v>
      </c>
      <c r="H120" s="42"/>
      <c r="I120" s="43"/>
      <c r="J120" s="43"/>
      <c r="K120" s="43"/>
      <c r="L120" s="43"/>
      <c r="M120" s="43"/>
      <c r="N120" s="43"/>
    </row>
    <row r="121" spans="1:14" s="1" customFormat="1" ht="19.5" customHeight="1" x14ac:dyDescent="0.25">
      <c r="A121" s="47" t="s">
        <v>468</v>
      </c>
      <c r="B121" s="589"/>
      <c r="C121" s="590"/>
      <c r="D121" s="269">
        <v>120</v>
      </c>
      <c r="E121" s="269" t="s">
        <v>194</v>
      </c>
      <c r="F121" s="269">
        <v>132</v>
      </c>
      <c r="G121" s="48" t="s">
        <v>832</v>
      </c>
      <c r="H121" s="42"/>
      <c r="I121" s="43"/>
      <c r="J121" s="43"/>
      <c r="K121" s="43"/>
      <c r="L121" s="43"/>
      <c r="M121" s="43"/>
      <c r="N121" s="43"/>
    </row>
    <row r="122" spans="1:14" s="1" customFormat="1" ht="19.5" customHeight="1" x14ac:dyDescent="0.25">
      <c r="A122" s="47" t="s">
        <v>196</v>
      </c>
      <c r="B122" s="589"/>
      <c r="C122" s="590"/>
      <c r="D122" s="60"/>
      <c r="E122" s="60">
        <v>40</v>
      </c>
      <c r="F122" s="60"/>
      <c r="G122" s="219">
        <v>44</v>
      </c>
      <c r="H122" s="42"/>
      <c r="I122" s="43"/>
      <c r="J122" s="43"/>
      <c r="K122" s="43"/>
      <c r="L122" s="43"/>
      <c r="M122" s="43"/>
      <c r="N122" s="43"/>
    </row>
    <row r="123" spans="1:14" s="1" customFormat="1" ht="19.5" customHeight="1" x14ac:dyDescent="0.25">
      <c r="A123" s="259" t="s">
        <v>187</v>
      </c>
      <c r="B123" s="589"/>
      <c r="C123" s="590"/>
      <c r="D123" s="60">
        <v>10</v>
      </c>
      <c r="E123" s="60">
        <v>10</v>
      </c>
      <c r="F123" s="60">
        <v>11</v>
      </c>
      <c r="G123" s="219">
        <v>11</v>
      </c>
      <c r="H123" s="42"/>
      <c r="I123" s="43"/>
      <c r="J123" s="43"/>
      <c r="K123" s="43"/>
      <c r="L123" s="43"/>
      <c r="M123" s="43"/>
      <c r="N123" s="43"/>
    </row>
    <row r="124" spans="1:14" s="1" customFormat="1" ht="19.5" customHeight="1" x14ac:dyDescent="0.25">
      <c r="A124" s="259" t="s">
        <v>189</v>
      </c>
      <c r="B124" s="589"/>
      <c r="C124" s="590"/>
      <c r="D124" s="60">
        <v>3</v>
      </c>
      <c r="E124" s="60">
        <v>3</v>
      </c>
      <c r="F124" s="60">
        <v>3.3</v>
      </c>
      <c r="G124" s="219">
        <v>3.3</v>
      </c>
      <c r="H124" s="42"/>
      <c r="I124" s="43"/>
      <c r="J124" s="43"/>
      <c r="K124" s="43"/>
      <c r="L124" s="43"/>
      <c r="M124" s="43"/>
      <c r="N124" s="43"/>
    </row>
    <row r="125" spans="1:14" s="1" customFormat="1" ht="19.5" customHeight="1" x14ac:dyDescent="0.25">
      <c r="A125" s="259" t="s">
        <v>197</v>
      </c>
      <c r="B125" s="589"/>
      <c r="C125" s="590"/>
      <c r="D125" s="60">
        <v>30</v>
      </c>
      <c r="E125" s="60">
        <v>30</v>
      </c>
      <c r="F125" s="60">
        <v>33</v>
      </c>
      <c r="G125" s="219">
        <v>33</v>
      </c>
      <c r="H125" s="42"/>
      <c r="I125" s="43"/>
      <c r="J125" s="43"/>
      <c r="K125" s="43"/>
      <c r="L125" s="43"/>
      <c r="M125" s="43"/>
      <c r="N125" s="43"/>
    </row>
    <row r="126" spans="1:14" s="1" customFormat="1" ht="19.5" customHeight="1" x14ac:dyDescent="0.25">
      <c r="A126" s="145" t="s">
        <v>198</v>
      </c>
      <c r="B126" s="589"/>
      <c r="C126" s="590"/>
      <c r="D126" s="326"/>
      <c r="E126" s="132">
        <v>30</v>
      </c>
      <c r="F126" s="132"/>
      <c r="G126" s="327">
        <v>33</v>
      </c>
      <c r="H126" s="42"/>
      <c r="I126" s="43"/>
      <c r="J126" s="43"/>
      <c r="K126" s="43"/>
      <c r="L126" s="43"/>
      <c r="M126" s="43"/>
      <c r="N126" s="43"/>
    </row>
    <row r="127" spans="1:14" s="1" customFormat="1" ht="19.5" customHeight="1" x14ac:dyDescent="0.25">
      <c r="A127" s="47" t="s">
        <v>148</v>
      </c>
      <c r="B127" s="589"/>
      <c r="C127" s="590"/>
      <c r="D127" s="60">
        <v>0.3</v>
      </c>
      <c r="E127" s="60">
        <v>0.3</v>
      </c>
      <c r="F127" s="141">
        <v>0.33</v>
      </c>
      <c r="G127" s="328">
        <v>0.33</v>
      </c>
      <c r="H127" s="42"/>
      <c r="I127" s="43"/>
      <c r="J127" s="43"/>
      <c r="K127" s="43"/>
      <c r="L127" s="43"/>
      <c r="M127" s="43"/>
      <c r="N127" s="43"/>
    </row>
    <row r="128" spans="1:14" s="1" customFormat="1" ht="19.5" customHeight="1" x14ac:dyDescent="0.25">
      <c r="A128" s="47" t="s">
        <v>191</v>
      </c>
      <c r="B128" s="589"/>
      <c r="C128" s="590"/>
      <c r="D128" s="60">
        <v>2.2000000000000002</v>
      </c>
      <c r="E128" s="60">
        <v>2</v>
      </c>
      <c r="F128" s="60">
        <v>2.4</v>
      </c>
      <c r="G128" s="219">
        <v>2.2000000000000002</v>
      </c>
      <c r="H128" s="42"/>
      <c r="I128" s="43"/>
      <c r="J128" s="43"/>
      <c r="K128" s="43"/>
      <c r="L128" s="43"/>
      <c r="M128" s="43"/>
      <c r="N128" s="43"/>
    </row>
    <row r="129" spans="1:14" s="1" customFormat="1" ht="19.5" customHeight="1" x14ac:dyDescent="0.25">
      <c r="A129" s="47" t="s">
        <v>129</v>
      </c>
      <c r="B129" s="589"/>
      <c r="C129" s="590"/>
      <c r="D129" s="60">
        <v>2</v>
      </c>
      <c r="E129" s="60">
        <v>2</v>
      </c>
      <c r="F129" s="60">
        <v>2.2000000000000002</v>
      </c>
      <c r="G129" s="219">
        <v>2.2000000000000002</v>
      </c>
      <c r="H129" s="42"/>
      <c r="I129" s="43"/>
      <c r="J129" s="43"/>
      <c r="K129" s="43"/>
      <c r="L129" s="43"/>
      <c r="M129" s="43"/>
      <c r="N129" s="43"/>
    </row>
    <row r="130" spans="1:14" s="2" customFormat="1" ht="15.75" thickBot="1" x14ac:dyDescent="0.3">
      <c r="A130" s="50" t="s">
        <v>16</v>
      </c>
      <c r="B130" s="591"/>
      <c r="C130" s="592"/>
      <c r="D130" s="51">
        <v>0</v>
      </c>
      <c r="E130" s="52">
        <v>100</v>
      </c>
      <c r="F130" s="51">
        <v>0</v>
      </c>
      <c r="G130" s="53">
        <v>110</v>
      </c>
      <c r="H130" s="19"/>
      <c r="I130" s="20"/>
      <c r="J130" s="20"/>
      <c r="K130" s="20"/>
      <c r="L130" s="20"/>
      <c r="M130" s="20"/>
      <c r="N130" s="20"/>
    </row>
    <row r="131" spans="1:14" s="72" customFormat="1" ht="13.5" thickBot="1" x14ac:dyDescent="0.25">
      <c r="A131" s="318" t="s">
        <v>195</v>
      </c>
      <c r="B131" s="329"/>
      <c r="C131" s="329"/>
      <c r="D131" s="330"/>
      <c r="E131" s="331"/>
      <c r="F131" s="330"/>
      <c r="G131" s="332"/>
      <c r="H131" s="275"/>
      <c r="I131" s="276"/>
      <c r="J131" s="276"/>
      <c r="K131" s="276"/>
      <c r="L131" s="276"/>
      <c r="M131" s="276"/>
      <c r="N131" s="276"/>
    </row>
    <row r="132" spans="1:14" s="15" customFormat="1" ht="12.75" thickBot="1" x14ac:dyDescent="0.25">
      <c r="A132" s="504"/>
      <c r="B132" s="505"/>
      <c r="C132" s="505"/>
      <c r="D132" s="505"/>
      <c r="E132" s="505"/>
      <c r="F132" s="505"/>
      <c r="G132" s="506"/>
      <c r="H132" s="85"/>
      <c r="I132" s="86"/>
      <c r="J132" s="86"/>
      <c r="K132" s="86"/>
      <c r="L132" s="86"/>
      <c r="M132" s="86"/>
      <c r="N132" s="86"/>
    </row>
    <row r="133" spans="1:14" s="2" customFormat="1" x14ac:dyDescent="0.25">
      <c r="A133" s="519" t="s">
        <v>20</v>
      </c>
      <c r="B133" s="520"/>
      <c r="C133" s="520"/>
      <c r="D133" s="520"/>
      <c r="E133" s="520"/>
      <c r="F133" s="520"/>
      <c r="G133" s="521"/>
      <c r="H133" s="19"/>
      <c r="I133" s="20"/>
      <c r="J133" s="20"/>
      <c r="K133" s="20"/>
      <c r="L133" s="20"/>
      <c r="M133" s="20"/>
      <c r="N133" s="20"/>
    </row>
    <row r="134" spans="1:14" s="2" customFormat="1" x14ac:dyDescent="0.25">
      <c r="A134" s="87" t="s">
        <v>27</v>
      </c>
      <c r="B134" s="517"/>
      <c r="C134" s="517"/>
      <c r="D134" s="517" t="s">
        <v>99</v>
      </c>
      <c r="E134" s="517"/>
      <c r="F134" s="517" t="s">
        <v>121</v>
      </c>
      <c r="G134" s="518"/>
      <c r="H134" s="19"/>
      <c r="I134" s="20"/>
      <c r="J134" s="20"/>
      <c r="K134" s="20"/>
      <c r="L134" s="20"/>
      <c r="M134" s="20"/>
      <c r="N134" s="20"/>
    </row>
    <row r="135" spans="1:14" s="2" customFormat="1" x14ac:dyDescent="0.25">
      <c r="A135" s="500" t="s">
        <v>25</v>
      </c>
      <c r="B135" s="501"/>
      <c r="C135" s="501"/>
      <c r="D135" s="501"/>
      <c r="E135" s="501"/>
      <c r="F135" s="501"/>
      <c r="G135" s="502"/>
      <c r="H135" s="19"/>
      <c r="I135" s="20"/>
      <c r="J135" s="20"/>
      <c r="K135" s="20"/>
      <c r="L135" s="20"/>
      <c r="M135" s="20"/>
      <c r="N135" s="20"/>
    </row>
    <row r="136" spans="1:14" s="20" customFormat="1" x14ac:dyDescent="0.25">
      <c r="A136" s="18" t="s">
        <v>21</v>
      </c>
      <c r="B136" s="575"/>
      <c r="C136" s="576"/>
      <c r="D136" s="581">
        <f>[3]TDSheet!$E$624</f>
        <v>2.54</v>
      </c>
      <c r="E136" s="581"/>
      <c r="F136" s="582">
        <f>[4]TDSheet!$E$623</f>
        <v>2.6</v>
      </c>
      <c r="G136" s="583"/>
      <c r="H136" s="19"/>
    </row>
    <row r="137" spans="1:14" s="20" customFormat="1" x14ac:dyDescent="0.25">
      <c r="A137" s="18" t="s">
        <v>22</v>
      </c>
      <c r="B137" s="577"/>
      <c r="C137" s="578"/>
      <c r="D137" s="582">
        <f>[3]TDSheet!$F$624</f>
        <v>5.8</v>
      </c>
      <c r="E137" s="582"/>
      <c r="F137" s="582">
        <f>[4]TDSheet!$F$623</f>
        <v>6.1</v>
      </c>
      <c r="G137" s="583"/>
      <c r="H137" s="19"/>
    </row>
    <row r="138" spans="1:14" s="20" customFormat="1" x14ac:dyDescent="0.25">
      <c r="A138" s="18" t="s">
        <v>23</v>
      </c>
      <c r="B138" s="577"/>
      <c r="C138" s="578"/>
      <c r="D138" s="581">
        <f>[3]TDSheet!$G$624</f>
        <v>13</v>
      </c>
      <c r="E138" s="581"/>
      <c r="F138" s="582">
        <f>[4]TDSheet!$G$623</f>
        <v>15.5</v>
      </c>
      <c r="G138" s="583"/>
      <c r="H138" s="19"/>
    </row>
    <row r="139" spans="1:14" s="20" customFormat="1" x14ac:dyDescent="0.25">
      <c r="A139" s="18" t="s">
        <v>24</v>
      </c>
      <c r="B139" s="577"/>
      <c r="C139" s="578"/>
      <c r="D139" s="581">
        <f>[3]TDSheet!$H$624</f>
        <v>105.8</v>
      </c>
      <c r="E139" s="581"/>
      <c r="F139" s="581">
        <f>[4]TDSheet!$H$623</f>
        <v>116.4</v>
      </c>
      <c r="G139" s="584"/>
      <c r="H139" s="19"/>
    </row>
    <row r="140" spans="1:14" s="20" customFormat="1" ht="15.75" thickBot="1" x14ac:dyDescent="0.3">
      <c r="A140" s="21" t="s">
        <v>26</v>
      </c>
      <c r="B140" s="579"/>
      <c r="C140" s="580"/>
      <c r="D140" s="585">
        <f>[3]TDSheet!$I$624</f>
        <v>2.5</v>
      </c>
      <c r="E140" s="585"/>
      <c r="F140" s="585">
        <f>[4]TDSheet!$I$623</f>
        <v>2.7</v>
      </c>
      <c r="G140" s="586"/>
      <c r="H140" s="19"/>
    </row>
    <row r="141" spans="1:14" s="2" customFormat="1" ht="15.75" thickBot="1" x14ac:dyDescent="0.3">
      <c r="A141" s="16"/>
      <c r="B141" s="88"/>
      <c r="C141" s="88"/>
      <c r="D141" s="89"/>
      <c r="E141" s="89"/>
      <c r="F141" s="88"/>
      <c r="G141" s="90"/>
      <c r="H141" s="19"/>
      <c r="I141" s="20"/>
      <c r="J141" s="20"/>
      <c r="K141" s="20"/>
      <c r="L141" s="20"/>
      <c r="M141" s="20"/>
      <c r="N141" s="20"/>
    </row>
    <row r="142" spans="1:14" s="2" customFormat="1" x14ac:dyDescent="0.25">
      <c r="A142" s="483" t="s">
        <v>28</v>
      </c>
      <c r="B142" s="485" t="s">
        <v>199</v>
      </c>
      <c r="C142" s="485"/>
      <c r="D142" s="485"/>
      <c r="E142" s="485"/>
      <c r="F142" s="485"/>
      <c r="G142" s="486"/>
      <c r="H142" s="19"/>
      <c r="I142" s="20"/>
      <c r="J142" s="20"/>
      <c r="K142" s="20"/>
      <c r="L142" s="20"/>
      <c r="M142" s="20"/>
      <c r="N142" s="20"/>
    </row>
    <row r="143" spans="1:14" s="2" customFormat="1" ht="134.25" customHeight="1" thickBot="1" x14ac:dyDescent="0.3">
      <c r="A143" s="503"/>
      <c r="B143" s="489"/>
      <c r="C143" s="489"/>
      <c r="D143" s="489"/>
      <c r="E143" s="489"/>
      <c r="F143" s="489"/>
      <c r="G143" s="490"/>
      <c r="H143" s="19"/>
      <c r="I143" s="20"/>
      <c r="J143" s="20"/>
      <c r="K143" s="20"/>
      <c r="L143" s="20"/>
      <c r="M143" s="20"/>
      <c r="N143" s="20"/>
    </row>
    <row r="144" spans="1:14" ht="15.75" thickBot="1" x14ac:dyDescent="0.3"/>
    <row r="145" spans="1:14" ht="25.5" customHeight="1" x14ac:dyDescent="0.25">
      <c r="A145" s="39" t="s">
        <v>0</v>
      </c>
      <c r="B145" s="493" t="s">
        <v>165</v>
      </c>
      <c r="C145" s="493"/>
      <c r="D145" s="493"/>
      <c r="E145" s="493"/>
      <c r="F145" s="493"/>
      <c r="G145" s="494"/>
      <c r="H145" s="19"/>
    </row>
    <row r="146" spans="1:14" s="1" customFormat="1" ht="22.5" customHeight="1" x14ac:dyDescent="0.25">
      <c r="A146" s="41" t="s">
        <v>2</v>
      </c>
      <c r="B146" s="527" t="s">
        <v>152</v>
      </c>
      <c r="C146" s="527"/>
      <c r="D146" s="527"/>
      <c r="E146" s="527"/>
      <c r="F146" s="527"/>
      <c r="G146" s="528"/>
      <c r="H146" s="42"/>
      <c r="I146" s="43"/>
      <c r="J146" s="43"/>
      <c r="K146" s="43"/>
      <c r="L146" s="43"/>
      <c r="M146" s="43"/>
      <c r="N146" s="43"/>
    </row>
    <row r="147" spans="1:14" ht="18.75" customHeight="1" x14ac:dyDescent="0.25">
      <c r="A147" s="44" t="s">
        <v>4</v>
      </c>
      <c r="B147" s="491">
        <v>342</v>
      </c>
      <c r="C147" s="491"/>
      <c r="D147" s="491"/>
      <c r="E147" s="491"/>
      <c r="F147" s="491"/>
      <c r="G147" s="492"/>
      <c r="H147" s="19"/>
    </row>
    <row r="148" spans="1:14" s="1" customFormat="1" ht="48.75" customHeight="1" x14ac:dyDescent="0.25">
      <c r="A148" s="45" t="s">
        <v>5</v>
      </c>
      <c r="B148" s="509" t="s">
        <v>6</v>
      </c>
      <c r="C148" s="509"/>
      <c r="D148" s="509"/>
      <c r="E148" s="509"/>
      <c r="F148" s="509"/>
      <c r="G148" s="510"/>
      <c r="H148" s="42"/>
      <c r="I148" s="43"/>
      <c r="J148" s="43"/>
      <c r="K148" s="43"/>
      <c r="L148" s="43"/>
      <c r="M148" s="43"/>
      <c r="N148" s="43"/>
    </row>
    <row r="149" spans="1:14" x14ac:dyDescent="0.25">
      <c r="A149" s="511" t="s">
        <v>7</v>
      </c>
      <c r="B149" s="514" t="s">
        <v>9</v>
      </c>
      <c r="C149" s="514"/>
      <c r="D149" s="514"/>
      <c r="E149" s="514"/>
      <c r="F149" s="514"/>
      <c r="G149" s="515"/>
      <c r="H149" s="19"/>
    </row>
    <row r="150" spans="1:14" x14ac:dyDescent="0.25">
      <c r="A150" s="512"/>
      <c r="B150" s="514" t="s">
        <v>10</v>
      </c>
      <c r="C150" s="514"/>
      <c r="D150" s="514"/>
      <c r="E150" s="514"/>
      <c r="F150" s="514"/>
      <c r="G150" s="515"/>
      <c r="H150" s="19"/>
    </row>
    <row r="151" spans="1:14" s="1" customFormat="1" ht="34.5" customHeight="1" x14ac:dyDescent="0.25">
      <c r="A151" s="513"/>
      <c r="B151" s="587"/>
      <c r="C151" s="588"/>
      <c r="D151" s="269" t="s">
        <v>8</v>
      </c>
      <c r="E151" s="269" t="s">
        <v>11</v>
      </c>
      <c r="F151" s="269" t="s">
        <v>8</v>
      </c>
      <c r="G151" s="46" t="s">
        <v>11</v>
      </c>
      <c r="H151" s="42"/>
      <c r="I151" s="43"/>
      <c r="J151" s="43"/>
      <c r="K151" s="43"/>
      <c r="L151" s="43"/>
      <c r="M151" s="43"/>
      <c r="N151" s="43"/>
    </row>
    <row r="152" spans="1:14" s="1" customFormat="1" ht="15" customHeight="1" x14ac:dyDescent="0.25">
      <c r="A152" s="47" t="s">
        <v>123</v>
      </c>
      <c r="B152" s="589"/>
      <c r="C152" s="590"/>
      <c r="D152" s="62">
        <v>25</v>
      </c>
      <c r="E152" s="62">
        <v>20</v>
      </c>
      <c r="F152" s="62">
        <v>30</v>
      </c>
      <c r="G152" s="48">
        <v>24</v>
      </c>
      <c r="H152" s="65">
        <f>(D152+D153+D154)/3</f>
        <v>28</v>
      </c>
      <c r="I152" s="103">
        <f>(F152+F153+F154)/3</f>
        <v>33.666666666666664</v>
      </c>
      <c r="J152" s="43"/>
      <c r="K152" s="43"/>
      <c r="L152" s="43"/>
      <c r="M152" s="43"/>
      <c r="N152" s="43"/>
    </row>
    <row r="153" spans="1:14" s="1" customFormat="1" ht="19.5" customHeight="1" x14ac:dyDescent="0.25">
      <c r="A153" s="47" t="s">
        <v>124</v>
      </c>
      <c r="B153" s="589"/>
      <c r="C153" s="590"/>
      <c r="D153" s="62">
        <v>28</v>
      </c>
      <c r="E153" s="62">
        <v>20</v>
      </c>
      <c r="F153" s="62">
        <v>34</v>
      </c>
      <c r="G153" s="48">
        <v>24</v>
      </c>
      <c r="H153" s="42"/>
      <c r="I153" s="43"/>
      <c r="J153" s="43"/>
      <c r="K153" s="43"/>
      <c r="L153" s="43"/>
      <c r="M153" s="43"/>
      <c r="N153" s="43"/>
    </row>
    <row r="154" spans="1:14" s="1" customFormat="1" ht="19.5" customHeight="1" x14ac:dyDescent="0.25">
      <c r="A154" s="47" t="s">
        <v>125</v>
      </c>
      <c r="B154" s="589"/>
      <c r="C154" s="590"/>
      <c r="D154" s="62">
        <v>31</v>
      </c>
      <c r="E154" s="62">
        <v>20</v>
      </c>
      <c r="F154" s="62">
        <v>37</v>
      </c>
      <c r="G154" s="48">
        <v>24</v>
      </c>
      <c r="H154" s="42"/>
      <c r="I154" s="43"/>
      <c r="J154" s="43"/>
      <c r="K154" s="43"/>
      <c r="L154" s="43"/>
      <c r="M154" s="43"/>
      <c r="N154" s="43"/>
    </row>
    <row r="155" spans="1:14" s="1" customFormat="1" ht="19.5" customHeight="1" x14ac:dyDescent="0.25">
      <c r="A155" s="47" t="s">
        <v>468</v>
      </c>
      <c r="B155" s="589"/>
      <c r="C155" s="590"/>
      <c r="D155" s="62">
        <v>33</v>
      </c>
      <c r="E155" s="62">
        <v>20</v>
      </c>
      <c r="F155" s="62">
        <v>40</v>
      </c>
      <c r="G155" s="48">
        <v>24</v>
      </c>
      <c r="H155" s="42"/>
      <c r="I155" s="43"/>
      <c r="J155" s="43"/>
      <c r="K155" s="43"/>
      <c r="L155" s="43"/>
      <c r="M155" s="43"/>
      <c r="N155" s="43"/>
    </row>
    <row r="156" spans="1:14" s="1" customFormat="1" ht="19.5" customHeight="1" x14ac:dyDescent="0.25">
      <c r="A156" s="47" t="s">
        <v>136</v>
      </c>
      <c r="B156" s="589"/>
      <c r="C156" s="590"/>
      <c r="D156" s="60" t="s">
        <v>833</v>
      </c>
      <c r="E156" s="60">
        <v>12.4</v>
      </c>
      <c r="F156" s="60" t="s">
        <v>830</v>
      </c>
      <c r="G156" s="219">
        <v>15</v>
      </c>
      <c r="H156" s="42">
        <f>(21.8+22.8)/2</f>
        <v>22.3</v>
      </c>
      <c r="I156" s="103">
        <f>(26.2+27.3)/2</f>
        <v>26.75</v>
      </c>
      <c r="J156" s="43"/>
      <c r="K156" s="43"/>
      <c r="L156" s="43"/>
      <c r="M156" s="43"/>
      <c r="N156" s="43"/>
    </row>
    <row r="157" spans="1:14" s="1" customFormat="1" ht="19.5" customHeight="1" x14ac:dyDescent="0.25">
      <c r="A157" s="47" t="s">
        <v>135</v>
      </c>
      <c r="B157" s="589"/>
      <c r="C157" s="590"/>
      <c r="D157" s="60" t="s">
        <v>834</v>
      </c>
      <c r="E157" s="60">
        <v>12.4</v>
      </c>
      <c r="F157" s="60" t="s">
        <v>831</v>
      </c>
      <c r="G157" s="219">
        <v>15</v>
      </c>
      <c r="H157" s="42">
        <v>24.5</v>
      </c>
      <c r="I157" s="43">
        <v>29</v>
      </c>
      <c r="J157" s="43"/>
      <c r="K157" s="43"/>
      <c r="L157" s="43"/>
      <c r="M157" s="43"/>
      <c r="N157" s="43"/>
    </row>
    <row r="158" spans="1:14" s="1" customFormat="1" ht="19.5" customHeight="1" x14ac:dyDescent="0.25">
      <c r="A158" s="47" t="s">
        <v>141</v>
      </c>
      <c r="B158" s="589"/>
      <c r="C158" s="590"/>
      <c r="D158" s="60">
        <v>20</v>
      </c>
      <c r="E158" s="60">
        <v>13.4</v>
      </c>
      <c r="F158" s="60">
        <v>22</v>
      </c>
      <c r="G158" s="219">
        <v>14.7</v>
      </c>
      <c r="H158" s="42"/>
      <c r="I158" s="43"/>
      <c r="J158" s="43"/>
      <c r="K158" s="43"/>
      <c r="L158" s="43"/>
      <c r="M158" s="43"/>
      <c r="N158" s="43"/>
    </row>
    <row r="159" spans="1:14" s="1" customFormat="1" ht="19.5" customHeight="1" x14ac:dyDescent="0.25">
      <c r="A159" s="47" t="s">
        <v>156</v>
      </c>
      <c r="B159" s="589"/>
      <c r="C159" s="590"/>
      <c r="D159" s="60">
        <v>12</v>
      </c>
      <c r="E159" s="60">
        <v>11.7</v>
      </c>
      <c r="F159" s="60">
        <v>14.5</v>
      </c>
      <c r="G159" s="219">
        <v>14</v>
      </c>
      <c r="H159" s="42"/>
      <c r="I159" s="43"/>
      <c r="J159" s="43"/>
      <c r="K159" s="43"/>
      <c r="L159" s="43"/>
      <c r="M159" s="43"/>
      <c r="N159" s="43"/>
    </row>
    <row r="160" spans="1:14" s="1" customFormat="1" ht="19.5" customHeight="1" x14ac:dyDescent="0.25">
      <c r="A160" s="47" t="s">
        <v>142</v>
      </c>
      <c r="B160" s="589"/>
      <c r="C160" s="590"/>
      <c r="D160" s="60">
        <v>12.3</v>
      </c>
      <c r="E160" s="60">
        <v>8</v>
      </c>
      <c r="F160" s="60">
        <v>14.7</v>
      </c>
      <c r="G160" s="219">
        <v>9.6</v>
      </c>
      <c r="H160" s="42"/>
      <c r="I160" s="43"/>
      <c r="J160" s="43"/>
      <c r="K160" s="43"/>
      <c r="L160" s="43"/>
      <c r="M160" s="43"/>
      <c r="N160" s="43"/>
    </row>
    <row r="161" spans="1:14" s="43" customFormat="1" ht="19.5" customHeight="1" x14ac:dyDescent="0.25">
      <c r="A161" s="47" t="s">
        <v>143</v>
      </c>
      <c r="B161" s="589"/>
      <c r="C161" s="590"/>
      <c r="D161" s="60" t="s">
        <v>150</v>
      </c>
      <c r="E161" s="60">
        <v>10</v>
      </c>
      <c r="F161" s="60" t="s">
        <v>151</v>
      </c>
      <c r="G161" s="219">
        <v>12</v>
      </c>
      <c r="H161" s="42">
        <v>23.8</v>
      </c>
      <c r="I161" s="43">
        <v>28.6</v>
      </c>
    </row>
    <row r="162" spans="1:14" s="1" customFormat="1" ht="19.5" customHeight="1" x14ac:dyDescent="0.25">
      <c r="A162" s="58" t="s">
        <v>144</v>
      </c>
      <c r="B162" s="589"/>
      <c r="C162" s="590"/>
      <c r="D162" s="60">
        <v>0</v>
      </c>
      <c r="E162" s="132">
        <v>30</v>
      </c>
      <c r="F162" s="60">
        <v>0</v>
      </c>
      <c r="G162" s="327">
        <v>36</v>
      </c>
      <c r="H162" s="42"/>
      <c r="I162" s="43"/>
      <c r="J162" s="43"/>
      <c r="K162" s="43"/>
      <c r="L162" s="43"/>
      <c r="M162" s="43"/>
      <c r="N162" s="43"/>
    </row>
    <row r="163" spans="1:14" s="1" customFormat="1" ht="19.5" customHeight="1" x14ac:dyDescent="0.25">
      <c r="A163" s="259" t="s">
        <v>187</v>
      </c>
      <c r="B163" s="589"/>
      <c r="C163" s="590"/>
      <c r="D163" s="60">
        <v>5</v>
      </c>
      <c r="E163" s="60">
        <v>5</v>
      </c>
      <c r="F163" s="60">
        <v>6</v>
      </c>
      <c r="G163" s="219">
        <v>6</v>
      </c>
      <c r="H163" s="42"/>
      <c r="I163" s="43"/>
      <c r="J163" s="43"/>
      <c r="K163" s="43"/>
      <c r="L163" s="43"/>
      <c r="M163" s="43"/>
      <c r="N163" s="43"/>
    </row>
    <row r="164" spans="1:14" s="1" customFormat="1" ht="19.5" customHeight="1" x14ac:dyDescent="0.25">
      <c r="A164" s="259" t="s">
        <v>189</v>
      </c>
      <c r="B164" s="589"/>
      <c r="C164" s="590"/>
      <c r="D164" s="60">
        <v>2.2999999999999998</v>
      </c>
      <c r="E164" s="60">
        <v>2.2999999999999998</v>
      </c>
      <c r="F164" s="60">
        <v>2.7</v>
      </c>
      <c r="G164" s="219">
        <v>2.7</v>
      </c>
      <c r="H164" s="42"/>
      <c r="I164" s="43"/>
      <c r="J164" s="43"/>
      <c r="K164" s="43"/>
      <c r="L164" s="43"/>
      <c r="M164" s="43"/>
      <c r="N164" s="43"/>
    </row>
    <row r="165" spans="1:14" s="1" customFormat="1" ht="19.5" customHeight="1" x14ac:dyDescent="0.25">
      <c r="A165" s="259" t="s">
        <v>197</v>
      </c>
      <c r="B165" s="589"/>
      <c r="C165" s="590"/>
      <c r="D165" s="60">
        <v>22.5</v>
      </c>
      <c r="E165" s="60">
        <v>22.5</v>
      </c>
      <c r="F165" s="60">
        <v>27</v>
      </c>
      <c r="G165" s="219">
        <v>27</v>
      </c>
      <c r="H165" s="42"/>
      <c r="I165" s="43"/>
      <c r="J165" s="43"/>
      <c r="K165" s="43"/>
      <c r="L165" s="43"/>
      <c r="M165" s="43"/>
      <c r="N165" s="43"/>
    </row>
    <row r="166" spans="1:14" s="1" customFormat="1" ht="19.5" customHeight="1" x14ac:dyDescent="0.25">
      <c r="A166" s="145" t="s">
        <v>147</v>
      </c>
      <c r="B166" s="589"/>
      <c r="C166" s="590"/>
      <c r="D166" s="60">
        <v>0</v>
      </c>
      <c r="E166" s="132">
        <v>22.5</v>
      </c>
      <c r="F166" s="132">
        <v>0</v>
      </c>
      <c r="G166" s="327">
        <v>27</v>
      </c>
      <c r="H166" s="42"/>
      <c r="I166" s="43"/>
      <c r="J166" s="43"/>
      <c r="K166" s="43"/>
      <c r="L166" s="43"/>
      <c r="M166" s="43"/>
      <c r="N166" s="43"/>
    </row>
    <row r="167" spans="1:14" s="1" customFormat="1" ht="19.5" customHeight="1" x14ac:dyDescent="0.25">
      <c r="A167" s="259" t="s">
        <v>148</v>
      </c>
      <c r="B167" s="589"/>
      <c r="C167" s="590"/>
      <c r="D167" s="54">
        <v>0.24</v>
      </c>
      <c r="E167" s="54">
        <v>0.24</v>
      </c>
      <c r="F167" s="54">
        <v>0.28999999999999998</v>
      </c>
      <c r="G167" s="56">
        <v>0.28999999999999998</v>
      </c>
      <c r="H167" s="42"/>
      <c r="I167" s="43"/>
      <c r="J167" s="43"/>
      <c r="K167" s="43"/>
      <c r="L167" s="43"/>
      <c r="M167" s="43"/>
      <c r="N167" s="43"/>
    </row>
    <row r="168" spans="1:14" s="1" customFormat="1" ht="19.5" customHeight="1" x14ac:dyDescent="0.25">
      <c r="A168" s="47" t="s">
        <v>129</v>
      </c>
      <c r="B168" s="589"/>
      <c r="C168" s="590"/>
      <c r="D168" s="60">
        <v>2</v>
      </c>
      <c r="E168" s="60">
        <v>2</v>
      </c>
      <c r="F168" s="60">
        <v>2.4</v>
      </c>
      <c r="G168" s="219">
        <v>2.4</v>
      </c>
      <c r="H168" s="42"/>
      <c r="I168" s="43"/>
      <c r="J168" s="43"/>
      <c r="K168" s="43"/>
      <c r="L168" s="43"/>
      <c r="M168" s="43"/>
      <c r="N168" s="43"/>
    </row>
    <row r="169" spans="1:14" s="1" customFormat="1" ht="19.5" customHeight="1" x14ac:dyDescent="0.25">
      <c r="A169" s="47" t="s">
        <v>638</v>
      </c>
      <c r="B169" s="589"/>
      <c r="C169" s="590"/>
      <c r="D169" s="60">
        <v>3</v>
      </c>
      <c r="E169" s="60">
        <v>2.4</v>
      </c>
      <c r="F169" s="60">
        <v>3.6</v>
      </c>
      <c r="G169" s="219">
        <v>3</v>
      </c>
      <c r="H169" s="42"/>
      <c r="I169" s="43"/>
      <c r="J169" s="43"/>
      <c r="K169" s="43"/>
      <c r="L169" s="43"/>
      <c r="M169" s="43"/>
      <c r="N169" s="43"/>
    </row>
    <row r="170" spans="1:14" s="2" customFormat="1" ht="15.75" thickBot="1" x14ac:dyDescent="0.3">
      <c r="A170" s="50" t="s">
        <v>16</v>
      </c>
      <c r="B170" s="591"/>
      <c r="C170" s="592"/>
      <c r="D170" s="51">
        <v>0</v>
      </c>
      <c r="E170" s="52">
        <v>100</v>
      </c>
      <c r="F170" s="51">
        <v>0</v>
      </c>
      <c r="G170" s="53">
        <v>120</v>
      </c>
      <c r="H170" s="19"/>
      <c r="I170" s="20"/>
      <c r="J170" s="20"/>
      <c r="K170" s="20"/>
      <c r="L170" s="20"/>
      <c r="M170" s="20"/>
      <c r="N170" s="20"/>
    </row>
    <row r="171" spans="1:14" s="2" customFormat="1" x14ac:dyDescent="0.25">
      <c r="A171" s="597" t="s">
        <v>149</v>
      </c>
      <c r="B171" s="598"/>
      <c r="C171" s="598"/>
      <c r="D171" s="598"/>
      <c r="E171" s="598"/>
      <c r="F171" s="598"/>
      <c r="G171" s="599"/>
      <c r="H171" s="19"/>
      <c r="I171" s="20"/>
      <c r="J171" s="20"/>
      <c r="K171" s="20"/>
      <c r="L171" s="20"/>
      <c r="M171" s="20"/>
      <c r="N171" s="20"/>
    </row>
    <row r="172" spans="1:14" s="2" customFormat="1" ht="15.75" thickBot="1" x14ac:dyDescent="0.3">
      <c r="A172" s="600"/>
      <c r="B172" s="601"/>
      <c r="C172" s="601"/>
      <c r="D172" s="601"/>
      <c r="E172" s="601"/>
      <c r="F172" s="601"/>
      <c r="G172" s="602"/>
      <c r="H172" s="19"/>
      <c r="I172" s="20"/>
      <c r="J172" s="20"/>
      <c r="K172" s="20"/>
      <c r="L172" s="20"/>
      <c r="M172" s="20"/>
      <c r="N172" s="20"/>
    </row>
    <row r="173" spans="1:14" s="15" customFormat="1" ht="12.75" thickBot="1" x14ac:dyDescent="0.25">
      <c r="A173" s="504"/>
      <c r="B173" s="505"/>
      <c r="C173" s="505"/>
      <c r="D173" s="505"/>
      <c r="E173" s="505"/>
      <c r="F173" s="505"/>
      <c r="G173" s="506"/>
      <c r="H173" s="85"/>
      <c r="I173" s="86"/>
      <c r="J173" s="86"/>
      <c r="K173" s="86"/>
      <c r="L173" s="86"/>
      <c r="M173" s="86"/>
      <c r="N173" s="86"/>
    </row>
    <row r="174" spans="1:14" s="2" customFormat="1" x14ac:dyDescent="0.25">
      <c r="A174" s="519" t="s">
        <v>20</v>
      </c>
      <c r="B174" s="520"/>
      <c r="C174" s="520"/>
      <c r="D174" s="520"/>
      <c r="E174" s="520"/>
      <c r="F174" s="520"/>
      <c r="G174" s="521"/>
      <c r="H174" s="19"/>
      <c r="I174" s="20"/>
      <c r="J174" s="20"/>
      <c r="K174" s="20"/>
      <c r="L174" s="20"/>
      <c r="M174" s="20"/>
      <c r="N174" s="20"/>
    </row>
    <row r="175" spans="1:14" s="2" customFormat="1" x14ac:dyDescent="0.25">
      <c r="A175" s="87" t="s">
        <v>27</v>
      </c>
      <c r="B175" s="517"/>
      <c r="C175" s="517"/>
      <c r="D175" s="517" t="s">
        <v>99</v>
      </c>
      <c r="E175" s="517"/>
      <c r="F175" s="517" t="s">
        <v>122</v>
      </c>
      <c r="G175" s="518"/>
      <c r="H175" s="19"/>
      <c r="I175" s="20"/>
      <c r="J175" s="20"/>
      <c r="K175" s="20"/>
      <c r="L175" s="20"/>
      <c r="M175" s="20"/>
      <c r="N175" s="20"/>
    </row>
    <row r="176" spans="1:14" s="2" customFormat="1" x14ac:dyDescent="0.25">
      <c r="A176" s="500" t="s">
        <v>25</v>
      </c>
      <c r="B176" s="501"/>
      <c r="C176" s="501"/>
      <c r="D176" s="501"/>
      <c r="E176" s="501"/>
      <c r="F176" s="501"/>
      <c r="G176" s="502"/>
      <c r="H176" s="19"/>
      <c r="I176" s="20"/>
      <c r="J176" s="20"/>
      <c r="K176" s="20"/>
      <c r="L176" s="20"/>
      <c r="M176" s="20"/>
      <c r="N176" s="20"/>
    </row>
    <row r="177" spans="1:14" s="20" customFormat="1" x14ac:dyDescent="0.25">
      <c r="A177" s="18" t="s">
        <v>21</v>
      </c>
      <c r="B177" s="575"/>
      <c r="C177" s="576"/>
      <c r="D177" s="582">
        <f>[3]TDSheet!$E$60</f>
        <v>2.5</v>
      </c>
      <c r="E177" s="582"/>
      <c r="F177" s="582">
        <f>[4]TDSheet!$E$60</f>
        <v>3.2</v>
      </c>
      <c r="G177" s="583"/>
      <c r="H177" s="19"/>
    </row>
    <row r="178" spans="1:14" s="20" customFormat="1" x14ac:dyDescent="0.25">
      <c r="A178" s="18" t="s">
        <v>22</v>
      </c>
      <c r="B178" s="577"/>
      <c r="C178" s="578"/>
      <c r="D178" s="582">
        <f>[3]TDSheet!$F$60</f>
        <v>4.0999999999999996</v>
      </c>
      <c r="E178" s="582"/>
      <c r="F178" s="581">
        <f>[4]TDSheet!$F$60</f>
        <v>5.74</v>
      </c>
      <c r="G178" s="584"/>
      <c r="H178" s="19"/>
    </row>
    <row r="179" spans="1:14" s="20" customFormat="1" x14ac:dyDescent="0.25">
      <c r="A179" s="18" t="s">
        <v>23</v>
      </c>
      <c r="B179" s="577"/>
      <c r="C179" s="578"/>
      <c r="D179" s="582">
        <f>[3]TDSheet!$G$60</f>
        <v>6.8</v>
      </c>
      <c r="E179" s="582"/>
      <c r="F179" s="581">
        <f>[4]TDSheet!$G$60</f>
        <v>8.1189999999999998</v>
      </c>
      <c r="G179" s="584"/>
      <c r="H179" s="19"/>
    </row>
    <row r="180" spans="1:14" s="20" customFormat="1" x14ac:dyDescent="0.25">
      <c r="A180" s="18" t="s">
        <v>24</v>
      </c>
      <c r="B180" s="577"/>
      <c r="C180" s="578"/>
      <c r="D180" s="581">
        <f>[3]TDSheet!$H$60</f>
        <v>118</v>
      </c>
      <c r="E180" s="581"/>
      <c r="F180" s="581">
        <f>[4]TDSheet!$H$60</f>
        <v>148.80000000000001</v>
      </c>
      <c r="G180" s="584"/>
      <c r="H180" s="19"/>
    </row>
    <row r="181" spans="1:14" s="20" customFormat="1" ht="15.75" thickBot="1" x14ac:dyDescent="0.3">
      <c r="A181" s="21" t="s">
        <v>26</v>
      </c>
      <c r="B181" s="579"/>
      <c r="C181" s="580"/>
      <c r="D181" s="605">
        <f>[3]TDSheet!$I$60</f>
        <v>4.5</v>
      </c>
      <c r="E181" s="605"/>
      <c r="F181" s="605">
        <f>[4]TDSheet!$I$60</f>
        <v>5.4</v>
      </c>
      <c r="G181" s="604"/>
      <c r="H181" s="19"/>
    </row>
    <row r="182" spans="1:14" s="2" customFormat="1" ht="15.75" thickBot="1" x14ac:dyDescent="0.3">
      <c r="A182" s="16"/>
      <c r="B182" s="88"/>
      <c r="C182" s="88"/>
      <c r="D182" s="89"/>
      <c r="E182" s="89"/>
      <c r="F182" s="88"/>
      <c r="G182" s="90"/>
      <c r="H182" s="19"/>
      <c r="I182" s="20"/>
      <c r="J182" s="20"/>
      <c r="K182" s="20"/>
      <c r="L182" s="20"/>
      <c r="M182" s="20"/>
      <c r="N182" s="20"/>
    </row>
    <row r="183" spans="1:14" s="2" customFormat="1" x14ac:dyDescent="0.25">
      <c r="A183" s="483" t="s">
        <v>28</v>
      </c>
      <c r="B183" s="485" t="s">
        <v>739</v>
      </c>
      <c r="C183" s="485"/>
      <c r="D183" s="485"/>
      <c r="E183" s="485"/>
      <c r="F183" s="485"/>
      <c r="G183" s="486"/>
      <c r="H183" s="19"/>
      <c r="I183" s="20"/>
      <c r="J183" s="20"/>
      <c r="K183" s="20"/>
      <c r="L183" s="20"/>
      <c r="M183" s="20"/>
      <c r="N183" s="20"/>
    </row>
    <row r="184" spans="1:14" s="2" customFormat="1" ht="107.25" customHeight="1" thickBot="1" x14ac:dyDescent="0.3">
      <c r="A184" s="503"/>
      <c r="B184" s="489"/>
      <c r="C184" s="489"/>
      <c r="D184" s="489"/>
      <c r="E184" s="489"/>
      <c r="F184" s="489"/>
      <c r="G184" s="490"/>
      <c r="H184" s="19"/>
      <c r="I184" s="20"/>
      <c r="J184" s="20"/>
      <c r="K184" s="20"/>
      <c r="L184" s="20"/>
      <c r="M184" s="20"/>
      <c r="N184" s="20"/>
    </row>
    <row r="185" spans="1:14" ht="15.75" thickBot="1" x14ac:dyDescent="0.3"/>
    <row r="186" spans="1:14" ht="25.5" customHeight="1" x14ac:dyDescent="0.25">
      <c r="A186" s="39" t="s">
        <v>0</v>
      </c>
      <c r="B186" s="493" t="s">
        <v>166</v>
      </c>
      <c r="C186" s="493"/>
      <c r="D186" s="493"/>
      <c r="E186" s="493"/>
      <c r="F186" s="493"/>
      <c r="G186" s="494"/>
      <c r="H186" s="19"/>
    </row>
    <row r="187" spans="1:14" s="1" customFormat="1" ht="22.5" customHeight="1" x14ac:dyDescent="0.25">
      <c r="A187" s="41" t="s">
        <v>2</v>
      </c>
      <c r="B187" s="527" t="s">
        <v>154</v>
      </c>
      <c r="C187" s="527"/>
      <c r="D187" s="527"/>
      <c r="E187" s="527"/>
      <c r="F187" s="527"/>
      <c r="G187" s="528"/>
      <c r="H187" s="42"/>
      <c r="I187" s="43"/>
      <c r="J187" s="43"/>
      <c r="K187" s="43"/>
      <c r="L187" s="43"/>
      <c r="M187" s="43"/>
      <c r="N187" s="43"/>
    </row>
    <row r="188" spans="1:14" ht="18.75" customHeight="1" x14ac:dyDescent="0.25">
      <c r="A188" s="44" t="s">
        <v>4</v>
      </c>
      <c r="B188" s="491">
        <v>320</v>
      </c>
      <c r="C188" s="491"/>
      <c r="D188" s="491"/>
      <c r="E188" s="491"/>
      <c r="F188" s="491"/>
      <c r="G188" s="492"/>
      <c r="H188" s="19"/>
    </row>
    <row r="189" spans="1:14" s="1" customFormat="1" ht="48.75" customHeight="1" x14ac:dyDescent="0.25">
      <c r="A189" s="45" t="s">
        <v>5</v>
      </c>
      <c r="B189" s="509" t="s">
        <v>6</v>
      </c>
      <c r="C189" s="509"/>
      <c r="D189" s="509"/>
      <c r="E189" s="509"/>
      <c r="F189" s="509"/>
      <c r="G189" s="510"/>
      <c r="H189" s="42"/>
      <c r="I189" s="43"/>
      <c r="J189" s="43"/>
      <c r="K189" s="43"/>
      <c r="L189" s="43"/>
      <c r="M189" s="43"/>
      <c r="N189" s="43"/>
    </row>
    <row r="190" spans="1:14" x14ac:dyDescent="0.25">
      <c r="A190" s="511" t="s">
        <v>7</v>
      </c>
      <c r="B190" s="514" t="s">
        <v>9</v>
      </c>
      <c r="C190" s="514"/>
      <c r="D190" s="514"/>
      <c r="E190" s="514"/>
      <c r="F190" s="514"/>
      <c r="G190" s="515"/>
      <c r="H190" s="19"/>
    </row>
    <row r="191" spans="1:14" x14ac:dyDescent="0.25">
      <c r="A191" s="512"/>
      <c r="B191" s="514" t="s">
        <v>10</v>
      </c>
      <c r="C191" s="514"/>
      <c r="D191" s="514"/>
      <c r="E191" s="514"/>
      <c r="F191" s="514"/>
      <c r="G191" s="515"/>
      <c r="H191" s="19"/>
    </row>
    <row r="192" spans="1:14" s="1" customFormat="1" ht="34.5" customHeight="1" x14ac:dyDescent="0.25">
      <c r="A192" s="513"/>
      <c r="B192" s="587"/>
      <c r="C192" s="588"/>
      <c r="D192" s="269" t="s">
        <v>8</v>
      </c>
      <c r="E192" s="269" t="s">
        <v>11</v>
      </c>
      <c r="F192" s="269" t="s">
        <v>8</v>
      </c>
      <c r="G192" s="46" t="s">
        <v>11</v>
      </c>
      <c r="H192" s="42"/>
      <c r="I192" s="43"/>
      <c r="J192" s="43"/>
      <c r="K192" s="43"/>
      <c r="L192" s="43"/>
      <c r="M192" s="43"/>
      <c r="N192" s="43"/>
    </row>
    <row r="193" spans="1:14" s="1" customFormat="1" ht="15" customHeight="1" x14ac:dyDescent="0.25">
      <c r="A193" s="47" t="s">
        <v>156</v>
      </c>
      <c r="B193" s="589"/>
      <c r="C193" s="590"/>
      <c r="D193" s="62">
        <v>50</v>
      </c>
      <c r="E193" s="62">
        <v>49</v>
      </c>
      <c r="F193" s="62">
        <v>55</v>
      </c>
      <c r="G193" s="48">
        <v>54</v>
      </c>
      <c r="H193" s="42"/>
      <c r="I193" s="43"/>
      <c r="J193" s="43"/>
      <c r="K193" s="43"/>
      <c r="L193" s="43"/>
      <c r="M193" s="43"/>
      <c r="N193" s="43"/>
    </row>
    <row r="194" spans="1:14" s="1" customFormat="1" ht="15" customHeight="1" x14ac:dyDescent="0.25">
      <c r="A194" s="47" t="s">
        <v>754</v>
      </c>
      <c r="B194" s="589"/>
      <c r="C194" s="590"/>
      <c r="D194" s="62">
        <v>30</v>
      </c>
      <c r="E194" s="62">
        <v>29</v>
      </c>
      <c r="F194" s="62">
        <v>33</v>
      </c>
      <c r="G194" s="48">
        <v>32</v>
      </c>
      <c r="H194" s="42"/>
      <c r="I194" s="43"/>
      <c r="J194" s="43"/>
      <c r="K194" s="43"/>
      <c r="L194" s="43"/>
      <c r="M194" s="43"/>
      <c r="N194" s="43"/>
    </row>
    <row r="195" spans="1:14" s="1" customFormat="1" ht="19.5" customHeight="1" x14ac:dyDescent="0.25">
      <c r="A195" s="47" t="s">
        <v>136</v>
      </c>
      <c r="B195" s="589"/>
      <c r="C195" s="590"/>
      <c r="D195" s="62">
        <v>38</v>
      </c>
      <c r="E195" s="62">
        <v>30</v>
      </c>
      <c r="F195" s="62">
        <v>42</v>
      </c>
      <c r="G195" s="183">
        <v>33</v>
      </c>
      <c r="H195" s="140">
        <f>(D195+D196)/2</f>
        <v>39</v>
      </c>
      <c r="I195" s="184">
        <f>(F195+F196)/2</f>
        <v>43</v>
      </c>
      <c r="J195" s="43"/>
      <c r="K195" s="43"/>
      <c r="L195" s="43"/>
      <c r="M195" s="43"/>
      <c r="N195" s="43"/>
    </row>
    <row r="196" spans="1:14" s="1" customFormat="1" ht="19.5" customHeight="1" x14ac:dyDescent="0.25">
      <c r="A196" s="47" t="s">
        <v>135</v>
      </c>
      <c r="B196" s="589"/>
      <c r="C196" s="590"/>
      <c r="D196" s="62">
        <v>40</v>
      </c>
      <c r="E196" s="62">
        <v>30</v>
      </c>
      <c r="F196" s="62">
        <v>44</v>
      </c>
      <c r="G196" s="48">
        <v>33</v>
      </c>
      <c r="H196" s="42"/>
      <c r="I196" s="43"/>
      <c r="J196" s="43"/>
      <c r="K196" s="43"/>
      <c r="L196" s="43"/>
      <c r="M196" s="43"/>
      <c r="N196" s="43"/>
    </row>
    <row r="197" spans="1:14" s="1" customFormat="1" ht="19.5" customHeight="1" x14ac:dyDescent="0.25">
      <c r="A197" s="58" t="s">
        <v>155</v>
      </c>
      <c r="B197" s="589"/>
      <c r="C197" s="590"/>
      <c r="D197" s="131">
        <v>0</v>
      </c>
      <c r="E197" s="59">
        <v>97</v>
      </c>
      <c r="F197" s="131">
        <v>0</v>
      </c>
      <c r="G197" s="64">
        <v>107</v>
      </c>
      <c r="H197" s="42"/>
      <c r="I197" s="43"/>
      <c r="J197" s="43"/>
      <c r="K197" s="43"/>
      <c r="L197" s="43"/>
      <c r="M197" s="43"/>
      <c r="N197" s="43"/>
    </row>
    <row r="198" spans="1:14" s="1" customFormat="1" ht="19.5" customHeight="1" x14ac:dyDescent="0.25">
      <c r="A198" s="47" t="s">
        <v>129</v>
      </c>
      <c r="B198" s="589"/>
      <c r="C198" s="590"/>
      <c r="D198" s="60">
        <v>3</v>
      </c>
      <c r="E198" s="60">
        <v>3</v>
      </c>
      <c r="F198" s="60">
        <v>3</v>
      </c>
      <c r="G198" s="219">
        <v>3</v>
      </c>
      <c r="H198" s="42"/>
      <c r="I198" s="43"/>
      <c r="J198" s="43"/>
      <c r="K198" s="43"/>
      <c r="L198" s="43"/>
      <c r="M198" s="43"/>
      <c r="N198" s="43"/>
    </row>
    <row r="199" spans="1:14" s="2" customFormat="1" ht="15.75" thickBot="1" x14ac:dyDescent="0.3">
      <c r="A199" s="50" t="s">
        <v>16</v>
      </c>
      <c r="B199" s="591"/>
      <c r="C199" s="592"/>
      <c r="D199" s="51">
        <v>0</v>
      </c>
      <c r="E199" s="52">
        <v>100</v>
      </c>
      <c r="F199" s="51">
        <v>0</v>
      </c>
      <c r="G199" s="53">
        <v>110</v>
      </c>
      <c r="H199" s="19"/>
      <c r="I199" s="20"/>
      <c r="J199" s="20"/>
      <c r="K199" s="20"/>
      <c r="L199" s="20"/>
      <c r="M199" s="20"/>
      <c r="N199" s="20"/>
    </row>
    <row r="200" spans="1:14" s="2" customFormat="1" x14ac:dyDescent="0.25">
      <c r="A200" s="597"/>
      <c r="B200" s="598"/>
      <c r="C200" s="598"/>
      <c r="D200" s="598"/>
      <c r="E200" s="598"/>
      <c r="F200" s="598"/>
      <c r="G200" s="599"/>
      <c r="H200" s="19"/>
      <c r="I200" s="20"/>
      <c r="J200" s="20"/>
      <c r="K200" s="20"/>
      <c r="L200" s="20"/>
      <c r="M200" s="20"/>
      <c r="N200" s="20"/>
    </row>
    <row r="201" spans="1:14" s="2" customFormat="1" ht="15.75" thickBot="1" x14ac:dyDescent="0.3">
      <c r="A201" s="600"/>
      <c r="B201" s="601"/>
      <c r="C201" s="601"/>
      <c r="D201" s="601"/>
      <c r="E201" s="601"/>
      <c r="F201" s="601"/>
      <c r="G201" s="602"/>
      <c r="H201" s="19"/>
      <c r="I201" s="20"/>
      <c r="J201" s="20"/>
      <c r="K201" s="20"/>
      <c r="L201" s="20"/>
      <c r="M201" s="20"/>
      <c r="N201" s="20"/>
    </row>
    <row r="202" spans="1:14" s="15" customFormat="1" ht="12.75" thickBot="1" x14ac:dyDescent="0.25">
      <c r="A202" s="504"/>
      <c r="B202" s="505"/>
      <c r="C202" s="505"/>
      <c r="D202" s="505"/>
      <c r="E202" s="505"/>
      <c r="F202" s="505"/>
      <c r="G202" s="506"/>
      <c r="H202" s="85"/>
      <c r="I202" s="86"/>
      <c r="J202" s="86"/>
      <c r="K202" s="86"/>
      <c r="L202" s="86"/>
      <c r="M202" s="86"/>
      <c r="N202" s="86"/>
    </row>
    <row r="203" spans="1:14" s="2" customFormat="1" x14ac:dyDescent="0.25">
      <c r="A203" s="519" t="s">
        <v>20</v>
      </c>
      <c r="B203" s="520"/>
      <c r="C203" s="520"/>
      <c r="D203" s="520"/>
      <c r="E203" s="520"/>
      <c r="F203" s="520"/>
      <c r="G203" s="521"/>
      <c r="H203" s="19"/>
      <c r="I203" s="20"/>
      <c r="J203" s="20"/>
      <c r="K203" s="20"/>
      <c r="L203" s="20"/>
      <c r="M203" s="20"/>
      <c r="N203" s="20"/>
    </row>
    <row r="204" spans="1:14" s="2" customFormat="1" x14ac:dyDescent="0.25">
      <c r="A204" s="87" t="s">
        <v>27</v>
      </c>
      <c r="B204" s="517"/>
      <c r="C204" s="517"/>
      <c r="D204" s="517" t="s">
        <v>99</v>
      </c>
      <c r="E204" s="517"/>
      <c r="F204" s="517" t="s">
        <v>121</v>
      </c>
      <c r="G204" s="518"/>
      <c r="H204" s="19"/>
      <c r="I204" s="20"/>
      <c r="J204" s="20"/>
      <c r="K204" s="20"/>
      <c r="L204" s="20"/>
      <c r="M204" s="20"/>
      <c r="N204" s="20"/>
    </row>
    <row r="205" spans="1:14" s="2" customFormat="1" x14ac:dyDescent="0.25">
      <c r="A205" s="500" t="s">
        <v>25</v>
      </c>
      <c r="B205" s="501"/>
      <c r="C205" s="501"/>
      <c r="D205" s="501"/>
      <c r="E205" s="501"/>
      <c r="F205" s="501"/>
      <c r="G205" s="502"/>
      <c r="H205" s="19"/>
      <c r="I205" s="20"/>
      <c r="J205" s="20"/>
      <c r="K205" s="20"/>
      <c r="L205" s="20"/>
      <c r="M205" s="20"/>
      <c r="N205" s="20"/>
    </row>
    <row r="206" spans="1:14" s="20" customFormat="1" x14ac:dyDescent="0.25">
      <c r="A206" s="18" t="s">
        <v>21</v>
      </c>
      <c r="B206" s="575"/>
      <c r="C206" s="576"/>
      <c r="D206" s="582">
        <f>[3]TDSheet!$E$662</f>
        <v>2.8</v>
      </c>
      <c r="E206" s="582"/>
      <c r="F206" s="582">
        <f>[4]TDSheet!$E$661</f>
        <v>3.1</v>
      </c>
      <c r="G206" s="583"/>
      <c r="H206" s="19"/>
    </row>
    <row r="207" spans="1:14" s="20" customFormat="1" x14ac:dyDescent="0.25">
      <c r="A207" s="18" t="s">
        <v>22</v>
      </c>
      <c r="B207" s="577"/>
      <c r="C207" s="578"/>
      <c r="D207" s="582">
        <f>[3]TDSheet!$F$662</f>
        <v>4.2</v>
      </c>
      <c r="E207" s="582"/>
      <c r="F207" s="593">
        <f>[4]TDSheet!$F$661</f>
        <v>4.62</v>
      </c>
      <c r="G207" s="594"/>
      <c r="H207" s="19"/>
    </row>
    <row r="208" spans="1:14" s="20" customFormat="1" x14ac:dyDescent="0.25">
      <c r="A208" s="18" t="s">
        <v>23</v>
      </c>
      <c r="B208" s="577"/>
      <c r="C208" s="578"/>
      <c r="D208" s="582">
        <f>[3]TDSheet!$G$662</f>
        <v>7.5</v>
      </c>
      <c r="E208" s="582"/>
      <c r="F208" s="593">
        <f>[4]TDSheet!$G$661</f>
        <v>8.25</v>
      </c>
      <c r="G208" s="594"/>
      <c r="H208" s="19"/>
    </row>
    <row r="209" spans="1:14" s="20" customFormat="1" x14ac:dyDescent="0.25">
      <c r="A209" s="18" t="s">
        <v>24</v>
      </c>
      <c r="B209" s="577"/>
      <c r="C209" s="578"/>
      <c r="D209" s="581">
        <f>[3]TDSheet!$H$662</f>
        <v>116.2</v>
      </c>
      <c r="E209" s="581"/>
      <c r="F209" s="593">
        <f>[4]TDSheet!$H$661</f>
        <v>127.82</v>
      </c>
      <c r="G209" s="594"/>
      <c r="H209" s="19"/>
    </row>
    <row r="210" spans="1:14" s="20" customFormat="1" ht="15.75" thickBot="1" x14ac:dyDescent="0.3">
      <c r="A210" s="21" t="s">
        <v>26</v>
      </c>
      <c r="B210" s="579"/>
      <c r="C210" s="580"/>
      <c r="D210" s="585">
        <f>[3]TDSheet!$I$662</f>
        <v>7</v>
      </c>
      <c r="E210" s="585"/>
      <c r="F210" s="585">
        <f>[4]TDSheet!$I$661</f>
        <v>7.7</v>
      </c>
      <c r="G210" s="586"/>
      <c r="H210" s="19"/>
    </row>
    <row r="211" spans="1:14" s="2" customFormat="1" ht="15.75" thickBot="1" x14ac:dyDescent="0.3">
      <c r="A211" s="16"/>
      <c r="B211" s="88"/>
      <c r="C211" s="88"/>
      <c r="D211" s="89"/>
      <c r="E211" s="89"/>
      <c r="F211" s="88"/>
      <c r="G211" s="90"/>
      <c r="H211" s="19"/>
      <c r="I211" s="20"/>
      <c r="J211" s="20"/>
      <c r="K211" s="20"/>
      <c r="L211" s="20"/>
      <c r="M211" s="20"/>
      <c r="N211" s="20"/>
    </row>
    <row r="212" spans="1:14" s="2" customFormat="1" x14ac:dyDescent="0.25">
      <c r="A212" s="483" t="s">
        <v>28</v>
      </c>
      <c r="B212" s="485" t="s">
        <v>755</v>
      </c>
      <c r="C212" s="485"/>
      <c r="D212" s="485"/>
      <c r="E212" s="485"/>
      <c r="F212" s="485"/>
      <c r="G212" s="486"/>
      <c r="H212" s="19"/>
      <c r="I212" s="20"/>
      <c r="J212" s="20"/>
      <c r="K212" s="20"/>
      <c r="L212" s="20"/>
      <c r="M212" s="20"/>
      <c r="N212" s="20"/>
    </row>
    <row r="213" spans="1:14" s="2" customFormat="1" ht="51" customHeight="1" thickBot="1" x14ac:dyDescent="0.3">
      <c r="A213" s="503"/>
      <c r="B213" s="489"/>
      <c r="C213" s="489"/>
      <c r="D213" s="489"/>
      <c r="E213" s="489"/>
      <c r="F213" s="489"/>
      <c r="G213" s="490"/>
      <c r="H213" s="19"/>
      <c r="I213" s="20"/>
      <c r="J213" s="20"/>
      <c r="K213" s="20"/>
      <c r="L213" s="20"/>
      <c r="M213" s="20"/>
      <c r="N213" s="20"/>
    </row>
    <row r="214" spans="1:14" s="2" customFormat="1" ht="16.5" customHeight="1" thickBot="1" x14ac:dyDescent="0.3">
      <c r="A214" s="176"/>
      <c r="B214" s="333"/>
      <c r="C214" s="333"/>
      <c r="D214" s="333"/>
      <c r="E214" s="333"/>
      <c r="F214" s="333"/>
      <c r="G214" s="333"/>
      <c r="H214" s="19"/>
      <c r="I214" s="20"/>
      <c r="J214" s="20"/>
      <c r="K214" s="20"/>
      <c r="L214" s="20"/>
      <c r="M214" s="20"/>
      <c r="N214" s="20"/>
    </row>
    <row r="215" spans="1:14" s="40" customFormat="1" ht="25.5" customHeight="1" x14ac:dyDescent="0.25">
      <c r="A215" s="39" t="s">
        <v>0</v>
      </c>
      <c r="B215" s="493" t="s">
        <v>176</v>
      </c>
      <c r="C215" s="493"/>
      <c r="D215" s="493"/>
      <c r="E215" s="493"/>
      <c r="F215" s="493"/>
      <c r="G215" s="494"/>
      <c r="H215" s="19"/>
    </row>
    <row r="216" spans="1:14" s="43" customFormat="1" ht="22.5" customHeight="1" x14ac:dyDescent="0.25">
      <c r="A216" s="41" t="s">
        <v>2</v>
      </c>
      <c r="B216" s="507" t="s">
        <v>167</v>
      </c>
      <c r="C216" s="507"/>
      <c r="D216" s="507"/>
      <c r="E216" s="507"/>
      <c r="F216" s="507"/>
      <c r="G216" s="508"/>
      <c r="H216" s="42"/>
    </row>
    <row r="217" spans="1:14" s="40" customFormat="1" ht="18.75" customHeight="1" x14ac:dyDescent="0.25">
      <c r="A217" s="44" t="s">
        <v>4</v>
      </c>
      <c r="B217" s="491">
        <v>336</v>
      </c>
      <c r="C217" s="491"/>
      <c r="D217" s="491"/>
      <c r="E217" s="491"/>
      <c r="F217" s="491"/>
      <c r="G217" s="492"/>
      <c r="H217" s="19"/>
    </row>
    <row r="218" spans="1:14" s="43" customFormat="1" ht="48.75" customHeight="1" x14ac:dyDescent="0.25">
      <c r="A218" s="45" t="s">
        <v>5</v>
      </c>
      <c r="B218" s="509" t="s">
        <v>6</v>
      </c>
      <c r="C218" s="509"/>
      <c r="D218" s="509"/>
      <c r="E218" s="509"/>
      <c r="F218" s="509"/>
      <c r="G218" s="510"/>
      <c r="H218" s="42"/>
    </row>
    <row r="219" spans="1:14" s="40" customFormat="1" x14ac:dyDescent="0.25">
      <c r="A219" s="511" t="s">
        <v>7</v>
      </c>
      <c r="B219" s="514" t="s">
        <v>9</v>
      </c>
      <c r="C219" s="514"/>
      <c r="D219" s="514"/>
      <c r="E219" s="514"/>
      <c r="F219" s="514"/>
      <c r="G219" s="515"/>
      <c r="H219" s="19"/>
    </row>
    <row r="220" spans="1:14" s="40" customFormat="1" x14ac:dyDescent="0.25">
      <c r="A220" s="512"/>
      <c r="B220" s="514" t="s">
        <v>10</v>
      </c>
      <c r="C220" s="514"/>
      <c r="D220" s="514"/>
      <c r="E220" s="514"/>
      <c r="F220" s="514"/>
      <c r="G220" s="515"/>
      <c r="H220" s="19"/>
    </row>
    <row r="221" spans="1:14" s="43" customFormat="1" ht="34.5" customHeight="1" x14ac:dyDescent="0.25">
      <c r="A221" s="513"/>
      <c r="B221" s="587"/>
      <c r="C221" s="588"/>
      <c r="D221" s="269" t="s">
        <v>8</v>
      </c>
      <c r="E221" s="269" t="s">
        <v>11</v>
      </c>
      <c r="F221" s="269" t="s">
        <v>8</v>
      </c>
      <c r="G221" s="46" t="s">
        <v>11</v>
      </c>
      <c r="H221" s="42"/>
    </row>
    <row r="222" spans="1:14" s="43" customFormat="1" ht="18" customHeight="1" x14ac:dyDescent="0.25">
      <c r="A222" s="47" t="s">
        <v>168</v>
      </c>
      <c r="B222" s="589"/>
      <c r="C222" s="590"/>
      <c r="D222" s="49">
        <v>158</v>
      </c>
      <c r="E222" s="49">
        <v>126</v>
      </c>
      <c r="F222" s="49">
        <v>172</v>
      </c>
      <c r="G222" s="48">
        <v>138</v>
      </c>
      <c r="H222" s="42"/>
    </row>
    <row r="223" spans="1:14" s="43" customFormat="1" ht="21.75" customHeight="1" x14ac:dyDescent="0.25">
      <c r="A223" s="259" t="s">
        <v>169</v>
      </c>
      <c r="B223" s="589"/>
      <c r="C223" s="590"/>
      <c r="D223" s="49">
        <v>158</v>
      </c>
      <c r="E223" s="49">
        <v>110</v>
      </c>
      <c r="F223" s="49">
        <v>172</v>
      </c>
      <c r="G223" s="48">
        <v>120</v>
      </c>
      <c r="H223" s="42"/>
    </row>
    <row r="224" spans="1:14" s="43" customFormat="1" ht="15" customHeight="1" x14ac:dyDescent="0.25">
      <c r="A224" s="47" t="s">
        <v>171</v>
      </c>
      <c r="B224" s="589"/>
      <c r="C224" s="590"/>
      <c r="D224" s="49">
        <v>3.5</v>
      </c>
      <c r="E224" s="49">
        <v>3.5</v>
      </c>
      <c r="F224" s="62">
        <v>4</v>
      </c>
      <c r="G224" s="48">
        <v>4</v>
      </c>
      <c r="H224" s="42"/>
    </row>
    <row r="225" spans="1:14" s="43" customFormat="1" ht="19.5" customHeight="1" x14ac:dyDescent="0.25">
      <c r="A225" s="47" t="s">
        <v>136</v>
      </c>
      <c r="B225" s="589"/>
      <c r="C225" s="590"/>
      <c r="D225" s="49">
        <v>5</v>
      </c>
      <c r="E225" s="49">
        <v>4</v>
      </c>
      <c r="F225" s="49">
        <v>5.7</v>
      </c>
      <c r="G225" s="48">
        <v>4.5</v>
      </c>
      <c r="H225" s="42">
        <f>(D225+D226)/2</f>
        <v>5.15</v>
      </c>
      <c r="I225" s="43">
        <f>(F225+F226)/2</f>
        <v>5.85</v>
      </c>
    </row>
    <row r="226" spans="1:14" s="43" customFormat="1" ht="19.5" customHeight="1" x14ac:dyDescent="0.25">
      <c r="A226" s="47" t="s">
        <v>135</v>
      </c>
      <c r="B226" s="589"/>
      <c r="C226" s="590"/>
      <c r="D226" s="49">
        <v>5.3</v>
      </c>
      <c r="E226" s="49">
        <v>4</v>
      </c>
      <c r="F226" s="49">
        <v>6</v>
      </c>
      <c r="G226" s="48">
        <v>4.5</v>
      </c>
      <c r="H226" s="42"/>
    </row>
    <row r="227" spans="1:14" s="43" customFormat="1" ht="19.5" customHeight="1" x14ac:dyDescent="0.25">
      <c r="A227" s="47" t="s">
        <v>143</v>
      </c>
      <c r="B227" s="589"/>
      <c r="C227" s="590"/>
      <c r="D227" s="54">
        <v>6</v>
      </c>
      <c r="E227" s="49">
        <v>5</v>
      </c>
      <c r="F227" s="54">
        <v>7</v>
      </c>
      <c r="G227" s="48">
        <v>6</v>
      </c>
      <c r="H227" s="42"/>
    </row>
    <row r="228" spans="1:14" s="43" customFormat="1" ht="19.5" customHeight="1" x14ac:dyDescent="0.25">
      <c r="A228" s="47" t="s">
        <v>170</v>
      </c>
      <c r="B228" s="589"/>
      <c r="C228" s="590"/>
      <c r="D228" s="263">
        <v>0</v>
      </c>
      <c r="E228" s="263">
        <v>0</v>
      </c>
      <c r="F228" s="54">
        <v>3.5</v>
      </c>
      <c r="G228" s="48">
        <v>3.5</v>
      </c>
      <c r="H228" s="42"/>
    </row>
    <row r="229" spans="1:14" s="43" customFormat="1" ht="19.5" customHeight="1" x14ac:dyDescent="0.25">
      <c r="A229" s="47" t="s">
        <v>130</v>
      </c>
      <c r="B229" s="589"/>
      <c r="C229" s="590"/>
      <c r="D229" s="54">
        <v>1.3</v>
      </c>
      <c r="E229" s="49">
        <v>1.3</v>
      </c>
      <c r="F229" s="54">
        <v>1.4</v>
      </c>
      <c r="G229" s="55">
        <v>1.4</v>
      </c>
      <c r="H229" s="42"/>
    </row>
    <row r="230" spans="1:14" s="43" customFormat="1" ht="19.5" customHeight="1" x14ac:dyDescent="0.25">
      <c r="A230" s="47" t="s">
        <v>13</v>
      </c>
      <c r="B230" s="589"/>
      <c r="C230" s="590"/>
      <c r="D230" s="54">
        <v>3</v>
      </c>
      <c r="E230" s="54">
        <v>3</v>
      </c>
      <c r="F230" s="54">
        <v>3.4</v>
      </c>
      <c r="G230" s="56">
        <v>3.4</v>
      </c>
      <c r="H230" s="42"/>
    </row>
    <row r="231" spans="1:14" s="20" customFormat="1" ht="15.75" thickBot="1" x14ac:dyDescent="0.3">
      <c r="A231" s="50" t="s">
        <v>16</v>
      </c>
      <c r="B231" s="591"/>
      <c r="C231" s="592"/>
      <c r="D231" s="51">
        <v>0</v>
      </c>
      <c r="E231" s="52">
        <v>110</v>
      </c>
      <c r="F231" s="51">
        <v>0</v>
      </c>
      <c r="G231" s="53">
        <v>120</v>
      </c>
      <c r="H231" s="19"/>
    </row>
    <row r="232" spans="1:14" s="15" customFormat="1" ht="12.75" thickBot="1" x14ac:dyDescent="0.25">
      <c r="A232" s="504"/>
      <c r="B232" s="505"/>
      <c r="C232" s="505"/>
      <c r="D232" s="505"/>
      <c r="E232" s="505"/>
      <c r="F232" s="505"/>
      <c r="G232" s="506"/>
      <c r="H232" s="85"/>
      <c r="I232" s="86"/>
      <c r="J232" s="86"/>
      <c r="K232" s="86"/>
      <c r="L232" s="86"/>
      <c r="M232" s="86"/>
      <c r="N232" s="86"/>
    </row>
    <row r="233" spans="1:14" s="2" customFormat="1" x14ac:dyDescent="0.25">
      <c r="A233" s="519" t="s">
        <v>20</v>
      </c>
      <c r="B233" s="520"/>
      <c r="C233" s="520"/>
      <c r="D233" s="520"/>
      <c r="E233" s="520"/>
      <c r="F233" s="520"/>
      <c r="G233" s="521"/>
      <c r="H233" s="19"/>
      <c r="I233" s="20"/>
      <c r="J233" s="20"/>
      <c r="K233" s="20"/>
      <c r="L233" s="20"/>
      <c r="M233" s="20"/>
      <c r="N233" s="20"/>
    </row>
    <row r="234" spans="1:14" s="2" customFormat="1" x14ac:dyDescent="0.25">
      <c r="A234" s="87" t="s">
        <v>27</v>
      </c>
      <c r="B234" s="517"/>
      <c r="C234" s="517"/>
      <c r="D234" s="517" t="s">
        <v>121</v>
      </c>
      <c r="E234" s="517"/>
      <c r="F234" s="517" t="s">
        <v>122</v>
      </c>
      <c r="G234" s="518"/>
      <c r="H234" s="19"/>
      <c r="I234" s="20"/>
      <c r="J234" s="20"/>
      <c r="K234" s="20"/>
      <c r="L234" s="20"/>
      <c r="M234" s="20"/>
      <c r="N234" s="20"/>
    </row>
    <row r="235" spans="1:14" s="2" customFormat="1" x14ac:dyDescent="0.25">
      <c r="A235" s="500" t="s">
        <v>25</v>
      </c>
      <c r="B235" s="501"/>
      <c r="C235" s="501"/>
      <c r="D235" s="501"/>
      <c r="E235" s="501"/>
      <c r="F235" s="501"/>
      <c r="G235" s="502"/>
      <c r="H235" s="19"/>
      <c r="I235" s="20"/>
      <c r="J235" s="20"/>
      <c r="K235" s="20"/>
      <c r="L235" s="20"/>
      <c r="M235" s="20"/>
      <c r="N235" s="20"/>
    </row>
    <row r="236" spans="1:14" s="20" customFormat="1" x14ac:dyDescent="0.25">
      <c r="A236" s="18" t="s">
        <v>21</v>
      </c>
      <c r="B236" s="575"/>
      <c r="C236" s="576"/>
      <c r="D236" s="581">
        <f>[1]TDSheet!$E$325</f>
        <v>1</v>
      </c>
      <c r="E236" s="581"/>
      <c r="F236" s="582">
        <f>[2]TDSheet!$E$324</f>
        <v>1.1000000000000001</v>
      </c>
      <c r="G236" s="583"/>
      <c r="H236" s="19"/>
    </row>
    <row r="237" spans="1:14" s="20" customFormat="1" x14ac:dyDescent="0.25">
      <c r="A237" s="18" t="s">
        <v>22</v>
      </c>
      <c r="B237" s="577"/>
      <c r="C237" s="578"/>
      <c r="D237" s="582">
        <f>[1]TDSheet!$F$325</f>
        <v>2.6</v>
      </c>
      <c r="E237" s="582"/>
      <c r="F237" s="581">
        <f>[2]TDSheet!$F$324</f>
        <v>2.8</v>
      </c>
      <c r="G237" s="584"/>
      <c r="H237" s="19"/>
    </row>
    <row r="238" spans="1:14" s="20" customFormat="1" x14ac:dyDescent="0.25">
      <c r="A238" s="18" t="s">
        <v>23</v>
      </c>
      <c r="B238" s="577"/>
      <c r="C238" s="578"/>
      <c r="D238" s="582">
        <f>[1]TDSheet!$G$325</f>
        <v>3.2</v>
      </c>
      <c r="E238" s="582"/>
      <c r="F238" s="593">
        <f>[2]TDSheet!$G$324</f>
        <v>3.52</v>
      </c>
      <c r="G238" s="594"/>
      <c r="H238" s="19"/>
    </row>
    <row r="239" spans="1:14" s="20" customFormat="1" x14ac:dyDescent="0.25">
      <c r="A239" s="18" t="s">
        <v>24</v>
      </c>
      <c r="B239" s="577"/>
      <c r="C239" s="578"/>
      <c r="D239" s="581">
        <f>[1]TDSheet!$H$325</f>
        <v>49.9</v>
      </c>
      <c r="E239" s="581"/>
      <c r="F239" s="593">
        <f>[2]TDSheet!$H$324</f>
        <v>54.89</v>
      </c>
      <c r="G239" s="594"/>
      <c r="H239" s="19"/>
    </row>
    <row r="240" spans="1:14" s="20" customFormat="1" ht="15.75" thickBot="1" x14ac:dyDescent="0.3">
      <c r="A240" s="21" t="s">
        <v>26</v>
      </c>
      <c r="B240" s="579"/>
      <c r="C240" s="580"/>
      <c r="D240" s="603">
        <f>[1]TDSheet!$I$325</f>
        <v>5.6</v>
      </c>
      <c r="E240" s="603"/>
      <c r="F240" s="603">
        <f>[2]TDSheet!$I$324</f>
        <v>6.12</v>
      </c>
      <c r="G240" s="604"/>
      <c r="H240" s="19"/>
    </row>
    <row r="241" spans="1:14" s="2" customFormat="1" ht="15.75" thickBot="1" x14ac:dyDescent="0.3">
      <c r="A241" s="16"/>
      <c r="B241" s="88"/>
      <c r="C241" s="88"/>
      <c r="D241" s="89"/>
      <c r="E241" s="89"/>
      <c r="F241" s="88"/>
      <c r="G241" s="90"/>
      <c r="H241" s="19"/>
      <c r="I241" s="20"/>
      <c r="J241" s="20"/>
      <c r="K241" s="20"/>
      <c r="L241" s="20"/>
      <c r="M241" s="20"/>
      <c r="N241" s="20"/>
    </row>
    <row r="242" spans="1:14" s="2" customFormat="1" x14ac:dyDescent="0.25">
      <c r="A242" s="483" t="s">
        <v>28</v>
      </c>
      <c r="B242" s="485" t="s">
        <v>172</v>
      </c>
      <c r="C242" s="485"/>
      <c r="D242" s="485"/>
      <c r="E242" s="485"/>
      <c r="F242" s="485"/>
      <c r="G242" s="486"/>
      <c r="H242" s="19"/>
      <c r="I242" s="20"/>
      <c r="J242" s="20"/>
      <c r="K242" s="20"/>
      <c r="L242" s="20"/>
      <c r="M242" s="20"/>
      <c r="N242" s="20"/>
    </row>
    <row r="243" spans="1:14" s="2" customFormat="1" ht="107.25" customHeight="1" thickBot="1" x14ac:dyDescent="0.3">
      <c r="A243" s="503"/>
      <c r="B243" s="489"/>
      <c r="C243" s="489"/>
      <c r="D243" s="489"/>
      <c r="E243" s="489"/>
      <c r="F243" s="489"/>
      <c r="G243" s="490"/>
      <c r="H243" s="19"/>
      <c r="I243" s="20"/>
      <c r="J243" s="20"/>
      <c r="K243" s="20"/>
      <c r="L243" s="20"/>
      <c r="M243" s="334"/>
      <c r="N243" s="20"/>
    </row>
    <row r="244" spans="1:14" s="2" customFormat="1" ht="21.75" customHeight="1" thickBot="1" x14ac:dyDescent="0.3">
      <c r="A244" s="176"/>
      <c r="B244" s="254"/>
      <c r="C244" s="254"/>
      <c r="D244" s="254"/>
      <c r="E244" s="254"/>
      <c r="F244" s="254"/>
      <c r="G244" s="254"/>
      <c r="H244" s="19"/>
      <c r="I244" s="20"/>
      <c r="J244" s="20"/>
      <c r="K244" s="20"/>
      <c r="L244" s="20"/>
      <c r="M244" s="334"/>
      <c r="N244" s="20"/>
    </row>
    <row r="245" spans="1:14" s="40" customFormat="1" ht="25.5" customHeight="1" x14ac:dyDescent="0.25">
      <c r="A245" s="39" t="s">
        <v>0</v>
      </c>
      <c r="B245" s="493" t="s">
        <v>183</v>
      </c>
      <c r="C245" s="493"/>
      <c r="D245" s="493"/>
      <c r="E245" s="493"/>
      <c r="F245" s="493"/>
      <c r="G245" s="494"/>
      <c r="H245" s="19"/>
    </row>
    <row r="246" spans="1:14" s="43" customFormat="1" ht="22.5" customHeight="1" x14ac:dyDescent="0.25">
      <c r="A246" s="41" t="s">
        <v>2</v>
      </c>
      <c r="B246" s="527" t="s">
        <v>186</v>
      </c>
      <c r="C246" s="527"/>
      <c r="D246" s="527"/>
      <c r="E246" s="527"/>
      <c r="F246" s="527"/>
      <c r="G246" s="528"/>
      <c r="H246" s="42"/>
    </row>
    <row r="247" spans="1:14" s="40" customFormat="1" ht="18.75" customHeight="1" x14ac:dyDescent="0.25">
      <c r="A247" s="44" t="s">
        <v>4</v>
      </c>
      <c r="B247" s="491" t="s">
        <v>182</v>
      </c>
      <c r="C247" s="491"/>
      <c r="D247" s="491"/>
      <c r="E247" s="491"/>
      <c r="F247" s="491"/>
      <c r="G247" s="492"/>
      <c r="H247" s="19"/>
    </row>
    <row r="248" spans="1:14" s="43" customFormat="1" ht="48.75" customHeight="1" x14ac:dyDescent="0.25">
      <c r="A248" s="45" t="s">
        <v>5</v>
      </c>
      <c r="B248" s="509" t="s">
        <v>51</v>
      </c>
      <c r="C248" s="509"/>
      <c r="D248" s="509"/>
      <c r="E248" s="509"/>
      <c r="F248" s="509"/>
      <c r="G248" s="510"/>
      <c r="H248" s="42"/>
    </row>
    <row r="249" spans="1:14" s="40" customFormat="1" x14ac:dyDescent="0.25">
      <c r="A249" s="511" t="s">
        <v>7</v>
      </c>
      <c r="B249" s="514" t="s">
        <v>9</v>
      </c>
      <c r="C249" s="514"/>
      <c r="D249" s="514"/>
      <c r="E249" s="514"/>
      <c r="F249" s="514"/>
      <c r="G249" s="515"/>
      <c r="H249" s="19"/>
    </row>
    <row r="250" spans="1:14" s="40" customFormat="1" x14ac:dyDescent="0.25">
      <c r="A250" s="512"/>
      <c r="B250" s="514" t="s">
        <v>10</v>
      </c>
      <c r="C250" s="514"/>
      <c r="D250" s="514"/>
      <c r="E250" s="514"/>
      <c r="F250" s="514"/>
      <c r="G250" s="515"/>
      <c r="H250" s="19"/>
    </row>
    <row r="251" spans="1:14" s="43" customFormat="1" ht="34.5" customHeight="1" x14ac:dyDescent="0.25">
      <c r="A251" s="513"/>
      <c r="B251" s="587"/>
      <c r="C251" s="588"/>
      <c r="D251" s="269" t="s">
        <v>8</v>
      </c>
      <c r="E251" s="269" t="s">
        <v>11</v>
      </c>
      <c r="F251" s="269" t="s">
        <v>8</v>
      </c>
      <c r="G251" s="46" t="s">
        <v>11</v>
      </c>
      <c r="H251" s="42"/>
    </row>
    <row r="252" spans="1:14" s="43" customFormat="1" ht="15" customHeight="1" x14ac:dyDescent="0.25">
      <c r="A252" s="47" t="s">
        <v>141</v>
      </c>
      <c r="B252" s="589"/>
      <c r="C252" s="590"/>
      <c r="D252" s="62">
        <v>75</v>
      </c>
      <c r="E252" s="62">
        <v>50</v>
      </c>
      <c r="F252" s="49">
        <v>83</v>
      </c>
      <c r="G252" s="48">
        <v>55</v>
      </c>
      <c r="H252" s="42"/>
    </row>
    <row r="253" spans="1:14" s="43" customFormat="1" ht="16.5" customHeight="1" x14ac:dyDescent="0.25">
      <c r="A253" s="47" t="s">
        <v>130</v>
      </c>
      <c r="B253" s="589"/>
      <c r="C253" s="590"/>
      <c r="D253" s="62">
        <v>2</v>
      </c>
      <c r="E253" s="62">
        <v>2</v>
      </c>
      <c r="F253" s="49">
        <v>2.2000000000000002</v>
      </c>
      <c r="G253" s="48">
        <v>2.2000000000000002</v>
      </c>
      <c r="H253" s="42"/>
    </row>
    <row r="254" spans="1:14" s="43" customFormat="1" ht="15" customHeight="1" x14ac:dyDescent="0.25">
      <c r="A254" s="47" t="s">
        <v>129</v>
      </c>
      <c r="B254" s="589"/>
      <c r="C254" s="590"/>
      <c r="D254" s="62">
        <v>3</v>
      </c>
      <c r="E254" s="62">
        <v>3</v>
      </c>
      <c r="F254" s="49">
        <v>3.3</v>
      </c>
      <c r="G254" s="48">
        <v>3.3</v>
      </c>
      <c r="H254" s="42"/>
    </row>
    <row r="255" spans="1:14" s="43" customFormat="1" ht="19.5" customHeight="1" x14ac:dyDescent="0.25">
      <c r="A255" s="58" t="s">
        <v>184</v>
      </c>
      <c r="B255" s="589"/>
      <c r="C255" s="590"/>
      <c r="D255" s="62"/>
      <c r="E255" s="63">
        <v>35</v>
      </c>
      <c r="F255" s="49"/>
      <c r="G255" s="64">
        <v>39</v>
      </c>
      <c r="H255" s="42"/>
    </row>
    <row r="256" spans="1:14" s="43" customFormat="1" ht="19.5" customHeight="1" x14ac:dyDescent="0.25">
      <c r="A256" s="47" t="s">
        <v>156</v>
      </c>
      <c r="B256" s="589"/>
      <c r="C256" s="590"/>
      <c r="D256" s="62">
        <v>35</v>
      </c>
      <c r="E256" s="62">
        <v>34</v>
      </c>
      <c r="F256" s="49">
        <v>38.5</v>
      </c>
      <c r="G256" s="48">
        <v>37.4</v>
      </c>
      <c r="H256" s="42"/>
    </row>
    <row r="257" spans="1:14" s="43" customFormat="1" ht="19.5" customHeight="1" x14ac:dyDescent="0.25">
      <c r="A257" s="58" t="s">
        <v>185</v>
      </c>
      <c r="B257" s="589"/>
      <c r="C257" s="590"/>
      <c r="D257" s="61"/>
      <c r="E257" s="59">
        <v>30</v>
      </c>
      <c r="F257" s="54"/>
      <c r="G257" s="64">
        <v>33</v>
      </c>
      <c r="H257" s="65"/>
    </row>
    <row r="258" spans="1:14" s="43" customFormat="1" ht="19.5" customHeight="1" x14ac:dyDescent="0.25">
      <c r="A258" s="47" t="s">
        <v>863</v>
      </c>
      <c r="B258" s="589"/>
      <c r="C258" s="590"/>
      <c r="D258" s="263">
        <v>0</v>
      </c>
      <c r="E258" s="208">
        <v>50</v>
      </c>
      <c r="F258" s="263">
        <v>0</v>
      </c>
      <c r="G258" s="64">
        <v>55</v>
      </c>
      <c r="H258" s="42"/>
    </row>
    <row r="259" spans="1:14" s="43" customFormat="1" ht="19.5" customHeight="1" x14ac:dyDescent="0.25">
      <c r="A259" s="259" t="s">
        <v>187</v>
      </c>
      <c r="B259" s="589"/>
      <c r="C259" s="590"/>
      <c r="D259" s="60">
        <v>12.5</v>
      </c>
      <c r="E259" s="60">
        <v>12.5</v>
      </c>
      <c r="F259" s="54">
        <v>13.8</v>
      </c>
      <c r="G259" s="48">
        <v>13.8</v>
      </c>
      <c r="H259" s="42"/>
    </row>
    <row r="260" spans="1:14" s="43" customFormat="1" ht="19.5" customHeight="1" x14ac:dyDescent="0.25">
      <c r="A260" s="259" t="s">
        <v>188</v>
      </c>
      <c r="B260" s="589"/>
      <c r="C260" s="590"/>
      <c r="D260" s="60">
        <v>0</v>
      </c>
      <c r="E260" s="60">
        <v>0</v>
      </c>
      <c r="F260" s="263">
        <v>0</v>
      </c>
      <c r="G260" s="185">
        <v>0</v>
      </c>
      <c r="H260" s="42"/>
    </row>
    <row r="261" spans="1:14" s="43" customFormat="1" ht="19.5" customHeight="1" x14ac:dyDescent="0.25">
      <c r="A261" s="259" t="s">
        <v>189</v>
      </c>
      <c r="B261" s="589"/>
      <c r="C261" s="590"/>
      <c r="D261" s="60">
        <v>3.7</v>
      </c>
      <c r="E261" s="60">
        <v>3.7</v>
      </c>
      <c r="F261" s="54">
        <v>4</v>
      </c>
      <c r="G261" s="48">
        <v>4</v>
      </c>
      <c r="H261" s="42"/>
    </row>
    <row r="262" spans="1:14" s="43" customFormat="1" ht="19.5" customHeight="1" x14ac:dyDescent="0.25">
      <c r="A262" s="207" t="s">
        <v>864</v>
      </c>
      <c r="B262" s="589"/>
      <c r="C262" s="590"/>
      <c r="D262" s="66">
        <v>38</v>
      </c>
      <c r="E262" s="66">
        <v>38</v>
      </c>
      <c r="F262" s="67">
        <v>41</v>
      </c>
      <c r="G262" s="68">
        <v>41</v>
      </c>
      <c r="H262" s="42"/>
    </row>
    <row r="263" spans="1:14" s="43" customFormat="1" ht="19.5" customHeight="1" x14ac:dyDescent="0.25">
      <c r="A263" s="70" t="s">
        <v>171</v>
      </c>
      <c r="B263" s="589"/>
      <c r="C263" s="590"/>
      <c r="D263" s="66">
        <v>2</v>
      </c>
      <c r="E263" s="66">
        <v>2</v>
      </c>
      <c r="F263" s="67">
        <v>2.2000000000000002</v>
      </c>
      <c r="G263" s="68">
        <v>2.2000000000000002</v>
      </c>
      <c r="H263" s="42"/>
    </row>
    <row r="264" spans="1:14" s="43" customFormat="1" ht="19.5" customHeight="1" x14ac:dyDescent="0.25">
      <c r="A264" s="69" t="s">
        <v>191</v>
      </c>
      <c r="B264" s="589"/>
      <c r="C264" s="590"/>
      <c r="D264" s="66">
        <v>2.7</v>
      </c>
      <c r="E264" s="66">
        <v>2.5</v>
      </c>
      <c r="F264" s="71">
        <v>3</v>
      </c>
      <c r="G264" s="68">
        <v>2.8</v>
      </c>
      <c r="H264" s="42"/>
    </row>
    <row r="265" spans="1:14" s="20" customFormat="1" ht="15.75" thickBot="1" x14ac:dyDescent="0.3">
      <c r="A265" s="50" t="s">
        <v>16</v>
      </c>
      <c r="B265" s="591"/>
      <c r="C265" s="592"/>
      <c r="D265" s="51">
        <v>0</v>
      </c>
      <c r="E265" s="52">
        <v>100</v>
      </c>
      <c r="F265" s="51">
        <v>0</v>
      </c>
      <c r="G265" s="53">
        <v>110</v>
      </c>
      <c r="H265" s="19"/>
    </row>
    <row r="266" spans="1:14" s="15" customFormat="1" ht="12.75" thickBot="1" x14ac:dyDescent="0.25">
      <c r="A266" s="504"/>
      <c r="B266" s="505"/>
      <c r="C266" s="505"/>
      <c r="D266" s="505"/>
      <c r="E266" s="505"/>
      <c r="F266" s="505"/>
      <c r="G266" s="506"/>
      <c r="H266" s="85"/>
      <c r="I266" s="86"/>
      <c r="J266" s="86"/>
      <c r="K266" s="86"/>
      <c r="L266" s="86"/>
      <c r="M266" s="86"/>
      <c r="N266" s="86"/>
    </row>
    <row r="267" spans="1:14" s="2" customFormat="1" x14ac:dyDescent="0.25">
      <c r="A267" s="519" t="s">
        <v>20</v>
      </c>
      <c r="B267" s="520"/>
      <c r="C267" s="520"/>
      <c r="D267" s="520"/>
      <c r="E267" s="520"/>
      <c r="F267" s="520"/>
      <c r="G267" s="521"/>
      <c r="H267" s="19"/>
      <c r="I267" s="20"/>
      <c r="J267" s="20"/>
      <c r="K267" s="20"/>
      <c r="L267" s="20"/>
      <c r="M267" s="20"/>
      <c r="N267" s="20"/>
    </row>
    <row r="268" spans="1:14" s="2" customFormat="1" x14ac:dyDescent="0.25">
      <c r="A268" s="87" t="s">
        <v>27</v>
      </c>
      <c r="B268" s="517"/>
      <c r="C268" s="517"/>
      <c r="D268" s="517" t="s">
        <v>99</v>
      </c>
      <c r="E268" s="517"/>
      <c r="F268" s="517" t="s">
        <v>121</v>
      </c>
      <c r="G268" s="518"/>
      <c r="H268" s="19"/>
      <c r="I268" s="20"/>
      <c r="J268" s="20"/>
      <c r="K268" s="20"/>
      <c r="L268" s="20"/>
      <c r="M268" s="20"/>
      <c r="N268" s="20"/>
    </row>
    <row r="269" spans="1:14" s="2" customFormat="1" x14ac:dyDescent="0.25">
      <c r="A269" s="500" t="s">
        <v>25</v>
      </c>
      <c r="B269" s="501"/>
      <c r="C269" s="501"/>
      <c r="D269" s="501"/>
      <c r="E269" s="501"/>
      <c r="F269" s="501"/>
      <c r="G269" s="502"/>
      <c r="H269" s="19"/>
      <c r="I269" s="20"/>
      <c r="J269" s="20"/>
      <c r="K269" s="20"/>
      <c r="L269" s="20"/>
      <c r="M269" s="20"/>
      <c r="N269" s="20"/>
    </row>
    <row r="270" spans="1:14" s="20" customFormat="1" x14ac:dyDescent="0.25">
      <c r="A270" s="18" t="s">
        <v>21</v>
      </c>
      <c r="B270" s="575"/>
      <c r="C270" s="576"/>
      <c r="D270" s="582">
        <f>[3]TDSheet!$E$398</f>
        <v>2.7</v>
      </c>
      <c r="E270" s="582"/>
      <c r="F270" s="582">
        <f>[4]TDSheet!$E$397</f>
        <v>2.9</v>
      </c>
      <c r="G270" s="583"/>
      <c r="H270" s="19"/>
    </row>
    <row r="271" spans="1:14" s="20" customFormat="1" x14ac:dyDescent="0.25">
      <c r="A271" s="18" t="s">
        <v>22</v>
      </c>
      <c r="B271" s="577"/>
      <c r="C271" s="578"/>
      <c r="D271" s="582">
        <f>[3]TDSheet!$F$398</f>
        <v>7.1</v>
      </c>
      <c r="E271" s="582"/>
      <c r="F271" s="581">
        <f>[4]TDSheet!$F$397</f>
        <v>7.84</v>
      </c>
      <c r="G271" s="584"/>
      <c r="H271" s="19"/>
    </row>
    <row r="272" spans="1:14" s="20" customFormat="1" x14ac:dyDescent="0.25">
      <c r="A272" s="18" t="s">
        <v>23</v>
      </c>
      <c r="B272" s="577"/>
      <c r="C272" s="578"/>
      <c r="D272" s="582">
        <f>[3]TDSheet!$G$398</f>
        <v>6.3</v>
      </c>
      <c r="E272" s="582"/>
      <c r="F272" s="581">
        <f>[4]TDSheet!$G$397</f>
        <v>6.9</v>
      </c>
      <c r="G272" s="584"/>
      <c r="H272" s="19"/>
    </row>
    <row r="273" spans="1:14" s="20" customFormat="1" x14ac:dyDescent="0.25">
      <c r="A273" s="18" t="s">
        <v>24</v>
      </c>
      <c r="B273" s="577"/>
      <c r="C273" s="578"/>
      <c r="D273" s="581">
        <f>[3]TDSheet!$H$398</f>
        <v>130.6</v>
      </c>
      <c r="E273" s="581"/>
      <c r="F273" s="593">
        <f>[4]TDSheet!$H$397</f>
        <v>143.74</v>
      </c>
      <c r="G273" s="594"/>
      <c r="H273" s="19"/>
    </row>
    <row r="274" spans="1:14" s="20" customFormat="1" ht="15.75" thickBot="1" x14ac:dyDescent="0.3">
      <c r="A274" s="21" t="s">
        <v>26</v>
      </c>
      <c r="B274" s="579"/>
      <c r="C274" s="580"/>
      <c r="D274" s="585">
        <f>[3]TDSheet!$I$398</f>
        <v>6.5</v>
      </c>
      <c r="E274" s="585"/>
      <c r="F274" s="585">
        <f>[4]TDSheet!$I$397</f>
        <v>7.2</v>
      </c>
      <c r="G274" s="586"/>
      <c r="H274" s="19"/>
    </row>
    <row r="275" spans="1:14" s="2" customFormat="1" ht="15.75" thickBot="1" x14ac:dyDescent="0.3">
      <c r="A275" s="16"/>
      <c r="B275" s="88"/>
      <c r="C275" s="88"/>
      <c r="D275" s="89"/>
      <c r="E275" s="89"/>
      <c r="F275" s="88"/>
      <c r="G275" s="90"/>
      <c r="H275" s="19"/>
      <c r="I275" s="20"/>
      <c r="J275" s="20"/>
      <c r="K275" s="20"/>
      <c r="L275" s="20"/>
      <c r="M275" s="20"/>
      <c r="N275" s="20"/>
    </row>
    <row r="276" spans="1:14" s="2" customFormat="1" x14ac:dyDescent="0.25">
      <c r="A276" s="483" t="s">
        <v>28</v>
      </c>
      <c r="B276" s="485" t="s">
        <v>190</v>
      </c>
      <c r="C276" s="485"/>
      <c r="D276" s="485"/>
      <c r="E276" s="485"/>
      <c r="F276" s="485"/>
      <c r="G276" s="486"/>
      <c r="H276" s="19"/>
      <c r="I276" s="20"/>
      <c r="J276" s="20"/>
      <c r="K276" s="20"/>
      <c r="L276" s="20"/>
      <c r="M276" s="20"/>
      <c r="N276" s="20"/>
    </row>
    <row r="277" spans="1:14" s="2" customFormat="1" ht="84" customHeight="1" thickBot="1" x14ac:dyDescent="0.3">
      <c r="A277" s="503"/>
      <c r="B277" s="489"/>
      <c r="C277" s="489"/>
      <c r="D277" s="489"/>
      <c r="E277" s="489"/>
      <c r="F277" s="489"/>
      <c r="G277" s="490"/>
      <c r="H277" s="19"/>
      <c r="I277" s="20"/>
      <c r="J277" s="20"/>
      <c r="K277" s="20"/>
      <c r="L277" s="20"/>
      <c r="M277" s="334"/>
      <c r="N277" s="20"/>
    </row>
    <row r="278" spans="1:14" ht="15.75" thickBot="1" x14ac:dyDescent="0.3"/>
    <row r="279" spans="1:14" ht="25.5" customHeight="1" x14ac:dyDescent="0.25">
      <c r="A279" s="39" t="s">
        <v>0</v>
      </c>
      <c r="B279" s="493" t="s">
        <v>192</v>
      </c>
      <c r="C279" s="493"/>
      <c r="D279" s="493"/>
      <c r="E279" s="493"/>
      <c r="F279" s="493"/>
      <c r="G279" s="494"/>
      <c r="H279" s="19"/>
    </row>
    <row r="280" spans="1:14" s="1" customFormat="1" ht="22.5" customHeight="1" x14ac:dyDescent="0.25">
      <c r="A280" s="41" t="s">
        <v>2</v>
      </c>
      <c r="B280" s="507" t="s">
        <v>158</v>
      </c>
      <c r="C280" s="507"/>
      <c r="D280" s="507"/>
      <c r="E280" s="507"/>
      <c r="F280" s="507"/>
      <c r="G280" s="508"/>
      <c r="H280" s="42"/>
      <c r="I280" s="43"/>
      <c r="J280" s="43"/>
      <c r="K280" s="43"/>
      <c r="L280" s="43"/>
      <c r="M280" s="43"/>
      <c r="N280" s="43"/>
    </row>
    <row r="281" spans="1:14" ht="18.75" customHeight="1" x14ac:dyDescent="0.25">
      <c r="A281" s="44" t="s">
        <v>4</v>
      </c>
      <c r="B281" s="491">
        <v>165</v>
      </c>
      <c r="C281" s="491"/>
      <c r="D281" s="491"/>
      <c r="E281" s="491"/>
      <c r="F281" s="491"/>
      <c r="G281" s="492"/>
      <c r="H281" s="19"/>
    </row>
    <row r="282" spans="1:14" s="1" customFormat="1" ht="41.25" customHeight="1" x14ac:dyDescent="0.25">
      <c r="A282" s="45" t="s">
        <v>5</v>
      </c>
      <c r="B282" s="509" t="s">
        <v>6</v>
      </c>
      <c r="C282" s="509"/>
      <c r="D282" s="509"/>
      <c r="E282" s="509"/>
      <c r="F282" s="509"/>
      <c r="G282" s="510"/>
      <c r="H282" s="42"/>
      <c r="I282" s="43"/>
      <c r="J282" s="43"/>
      <c r="K282" s="43"/>
      <c r="L282" s="43"/>
      <c r="M282" s="43"/>
      <c r="N282" s="43"/>
    </row>
    <row r="283" spans="1:14" x14ac:dyDescent="0.25">
      <c r="A283" s="511" t="s">
        <v>7</v>
      </c>
      <c r="B283" s="514" t="s">
        <v>9</v>
      </c>
      <c r="C283" s="514"/>
      <c r="D283" s="514"/>
      <c r="E283" s="514"/>
      <c r="F283" s="514"/>
      <c r="G283" s="515"/>
      <c r="H283" s="19"/>
    </row>
    <row r="284" spans="1:14" x14ac:dyDescent="0.25">
      <c r="A284" s="512"/>
      <c r="B284" s="514" t="s">
        <v>10</v>
      </c>
      <c r="C284" s="514"/>
      <c r="D284" s="514"/>
      <c r="E284" s="514"/>
      <c r="F284" s="514"/>
      <c r="G284" s="515"/>
      <c r="H284" s="19"/>
    </row>
    <row r="285" spans="1:14" s="1" customFormat="1" ht="25.5" customHeight="1" x14ac:dyDescent="0.25">
      <c r="A285" s="513"/>
      <c r="B285" s="587"/>
      <c r="C285" s="588"/>
      <c r="D285" s="269" t="s">
        <v>8</v>
      </c>
      <c r="E285" s="269" t="s">
        <v>11</v>
      </c>
      <c r="F285" s="269" t="s">
        <v>8</v>
      </c>
      <c r="G285" s="46" t="s">
        <v>11</v>
      </c>
      <c r="H285" s="42"/>
      <c r="I285" s="43"/>
      <c r="J285" s="43"/>
      <c r="K285" s="43"/>
      <c r="L285" s="43"/>
      <c r="M285" s="43"/>
      <c r="N285" s="43"/>
    </row>
    <row r="286" spans="1:14" s="1" customFormat="1" ht="18" customHeight="1" x14ac:dyDescent="0.25">
      <c r="A286" s="47" t="s">
        <v>159</v>
      </c>
      <c r="B286" s="589"/>
      <c r="C286" s="590"/>
      <c r="D286" s="62">
        <v>48</v>
      </c>
      <c r="E286" s="62">
        <v>47.6</v>
      </c>
      <c r="F286" s="62">
        <v>53</v>
      </c>
      <c r="G286" s="48">
        <v>52.4</v>
      </c>
      <c r="H286" s="42"/>
      <c r="I286" s="43"/>
      <c r="J286" s="43"/>
      <c r="K286" s="43"/>
      <c r="L286" s="43"/>
      <c r="M286" s="43"/>
      <c r="N286" s="43"/>
    </row>
    <row r="287" spans="1:14" s="1" customFormat="1" ht="19.5" customHeight="1" x14ac:dyDescent="0.25">
      <c r="A287" s="47" t="s">
        <v>163</v>
      </c>
      <c r="B287" s="589"/>
      <c r="C287" s="590"/>
      <c r="D287" s="335">
        <v>7.0999999999999994E-2</v>
      </c>
      <c r="E287" s="335">
        <v>7.0999999999999994E-2</v>
      </c>
      <c r="F287" s="172">
        <v>0.08</v>
      </c>
      <c r="G287" s="173">
        <v>0.08</v>
      </c>
      <c r="H287" s="42"/>
      <c r="I287" s="43"/>
      <c r="J287" s="43"/>
      <c r="K287" s="43"/>
      <c r="L287" s="43"/>
      <c r="M287" s="43"/>
      <c r="N287" s="43"/>
    </row>
    <row r="288" spans="1:14" s="1" customFormat="1" ht="19.5" customHeight="1" x14ac:dyDescent="0.25">
      <c r="A288" s="47" t="s">
        <v>148</v>
      </c>
      <c r="B288" s="589"/>
      <c r="C288" s="590"/>
      <c r="D288" s="172">
        <v>0.25</v>
      </c>
      <c r="E288" s="172">
        <v>0.25</v>
      </c>
      <c r="F288" s="62">
        <v>0.3</v>
      </c>
      <c r="G288" s="48">
        <v>0.3</v>
      </c>
      <c r="H288" s="42"/>
      <c r="I288" s="43"/>
      <c r="J288" s="43"/>
      <c r="K288" s="43"/>
      <c r="L288" s="43"/>
      <c r="M288" s="43"/>
      <c r="N288" s="43"/>
    </row>
    <row r="289" spans="1:14" s="36" customFormat="1" ht="19.5" customHeight="1" x14ac:dyDescent="0.25">
      <c r="A289" s="58" t="s">
        <v>160</v>
      </c>
      <c r="B289" s="589"/>
      <c r="C289" s="590"/>
      <c r="D289" s="131">
        <v>0</v>
      </c>
      <c r="E289" s="63">
        <v>102</v>
      </c>
      <c r="F289" s="131">
        <v>0</v>
      </c>
      <c r="G289" s="64">
        <v>112</v>
      </c>
      <c r="H289" s="171"/>
      <c r="I289" s="113"/>
      <c r="J289" s="113"/>
      <c r="K289" s="113"/>
      <c r="L289" s="113"/>
      <c r="M289" s="113"/>
      <c r="N289" s="113"/>
    </row>
    <row r="290" spans="1:14" s="1" customFormat="1" ht="19.5" customHeight="1" x14ac:dyDescent="0.25">
      <c r="A290" s="47" t="s">
        <v>129</v>
      </c>
      <c r="B290" s="589"/>
      <c r="C290" s="590"/>
      <c r="D290" s="62">
        <v>3</v>
      </c>
      <c r="E290" s="62">
        <v>3</v>
      </c>
      <c r="F290" s="62">
        <v>3.5</v>
      </c>
      <c r="G290" s="48">
        <v>3.5</v>
      </c>
      <c r="H290" s="42"/>
      <c r="I290" s="43"/>
      <c r="J290" s="43"/>
      <c r="K290" s="43"/>
      <c r="L290" s="43"/>
      <c r="M290" s="43"/>
      <c r="N290" s="43"/>
    </row>
    <row r="291" spans="1:14" s="2" customFormat="1" ht="15.75" thickBot="1" x14ac:dyDescent="0.3">
      <c r="A291" s="50" t="s">
        <v>16</v>
      </c>
      <c r="B291" s="591"/>
      <c r="C291" s="592"/>
      <c r="D291" s="51">
        <v>0</v>
      </c>
      <c r="E291" s="52">
        <v>105</v>
      </c>
      <c r="F291" s="51">
        <v>0</v>
      </c>
      <c r="G291" s="53">
        <v>115</v>
      </c>
      <c r="H291" s="19"/>
      <c r="I291" s="20"/>
      <c r="J291" s="20"/>
      <c r="K291" s="20"/>
      <c r="L291" s="20"/>
      <c r="M291" s="20"/>
      <c r="N291" s="20"/>
    </row>
    <row r="292" spans="1:14" s="2" customFormat="1" x14ac:dyDescent="0.25">
      <c r="A292" s="597"/>
      <c r="B292" s="598"/>
      <c r="C292" s="598"/>
      <c r="D292" s="598"/>
      <c r="E292" s="598"/>
      <c r="F292" s="598"/>
      <c r="G292" s="599"/>
      <c r="H292" s="19"/>
      <c r="I292" s="20"/>
      <c r="J292" s="20"/>
      <c r="K292" s="20"/>
      <c r="L292" s="20"/>
      <c r="M292" s="20"/>
      <c r="N292" s="20"/>
    </row>
    <row r="293" spans="1:14" s="2" customFormat="1" ht="15.75" thickBot="1" x14ac:dyDescent="0.3">
      <c r="A293" s="600"/>
      <c r="B293" s="601"/>
      <c r="C293" s="601"/>
      <c r="D293" s="601"/>
      <c r="E293" s="601"/>
      <c r="F293" s="601"/>
      <c r="G293" s="602"/>
      <c r="H293" s="19"/>
      <c r="I293" s="20"/>
      <c r="J293" s="20"/>
      <c r="K293" s="20"/>
      <c r="L293" s="20"/>
      <c r="M293" s="20"/>
      <c r="N293" s="20"/>
    </row>
    <row r="294" spans="1:14" s="15" customFormat="1" ht="12.75" thickBot="1" x14ac:dyDescent="0.25">
      <c r="A294" s="504"/>
      <c r="B294" s="505"/>
      <c r="C294" s="505"/>
      <c r="D294" s="505"/>
      <c r="E294" s="505"/>
      <c r="F294" s="505"/>
      <c r="G294" s="506"/>
      <c r="H294" s="85"/>
      <c r="I294" s="86"/>
      <c r="J294" s="86"/>
      <c r="K294" s="86"/>
      <c r="L294" s="86"/>
      <c r="M294" s="86"/>
      <c r="N294" s="86"/>
    </row>
    <row r="295" spans="1:14" s="2" customFormat="1" x14ac:dyDescent="0.25">
      <c r="A295" s="519" t="s">
        <v>20</v>
      </c>
      <c r="B295" s="520"/>
      <c r="C295" s="520"/>
      <c r="D295" s="520"/>
      <c r="E295" s="520"/>
      <c r="F295" s="520"/>
      <c r="G295" s="521"/>
      <c r="H295" s="19"/>
      <c r="I295" s="20"/>
      <c r="J295" s="20"/>
      <c r="K295" s="20"/>
      <c r="L295" s="20"/>
      <c r="M295" s="20"/>
      <c r="N295" s="20"/>
    </row>
    <row r="296" spans="1:14" s="2" customFormat="1" x14ac:dyDescent="0.25">
      <c r="A296" s="87" t="s">
        <v>27</v>
      </c>
      <c r="B296" s="517"/>
      <c r="C296" s="517"/>
      <c r="D296" s="517" t="s">
        <v>161</v>
      </c>
      <c r="E296" s="517"/>
      <c r="F296" s="517" t="s">
        <v>162</v>
      </c>
      <c r="G296" s="518"/>
      <c r="H296" s="19"/>
      <c r="I296" s="20"/>
      <c r="J296" s="20"/>
      <c r="K296" s="20"/>
      <c r="L296" s="20"/>
      <c r="M296" s="20"/>
      <c r="N296" s="20"/>
    </row>
    <row r="297" spans="1:14" s="2" customFormat="1" x14ac:dyDescent="0.25">
      <c r="A297" s="500" t="s">
        <v>25</v>
      </c>
      <c r="B297" s="501"/>
      <c r="C297" s="501"/>
      <c r="D297" s="501"/>
      <c r="E297" s="501"/>
      <c r="F297" s="501"/>
      <c r="G297" s="502"/>
      <c r="H297" s="19"/>
      <c r="I297" s="20"/>
      <c r="J297" s="20"/>
      <c r="K297" s="20"/>
      <c r="L297" s="20"/>
      <c r="M297" s="20"/>
      <c r="N297" s="20"/>
    </row>
    <row r="298" spans="1:14" s="20" customFormat="1" x14ac:dyDescent="0.25">
      <c r="A298" s="18" t="s">
        <v>21</v>
      </c>
      <c r="B298" s="575"/>
      <c r="C298" s="576"/>
      <c r="D298" s="582">
        <f>[1]TDSheet!$E$135</f>
        <v>4.0999999999999996</v>
      </c>
      <c r="E298" s="582"/>
      <c r="F298" s="582">
        <f>[2]TDSheet!$E$134</f>
        <v>4.8</v>
      </c>
      <c r="G298" s="583"/>
      <c r="H298" s="19"/>
    </row>
    <row r="299" spans="1:14" s="20" customFormat="1" x14ac:dyDescent="0.25">
      <c r="A299" s="18" t="s">
        <v>22</v>
      </c>
      <c r="B299" s="577"/>
      <c r="C299" s="578"/>
      <c r="D299" s="582">
        <f>[1]TDSheet!$F$135</f>
        <v>5.2</v>
      </c>
      <c r="E299" s="582"/>
      <c r="F299" s="593">
        <f>[2]TDSheet!$F$134</f>
        <v>6.1</v>
      </c>
      <c r="G299" s="594"/>
      <c r="H299" s="19"/>
    </row>
    <row r="300" spans="1:14" s="20" customFormat="1" x14ac:dyDescent="0.25">
      <c r="A300" s="18" t="s">
        <v>23</v>
      </c>
      <c r="B300" s="577"/>
      <c r="C300" s="578"/>
      <c r="D300" s="582">
        <f>[1]TDSheet!$G$135</f>
        <v>21.5</v>
      </c>
      <c r="E300" s="582"/>
      <c r="F300" s="593">
        <f>[2]TDSheet!$G$134</f>
        <v>23.3</v>
      </c>
      <c r="G300" s="594"/>
      <c r="H300" s="19"/>
    </row>
    <row r="301" spans="1:14" s="20" customFormat="1" x14ac:dyDescent="0.25">
      <c r="A301" s="18" t="s">
        <v>24</v>
      </c>
      <c r="B301" s="577"/>
      <c r="C301" s="578"/>
      <c r="D301" s="581">
        <f>[1]TDSheet!$H$135</f>
        <v>193.83</v>
      </c>
      <c r="E301" s="581"/>
      <c r="F301" s="593">
        <f>[2]TDSheet!$H$134</f>
        <v>231.98</v>
      </c>
      <c r="G301" s="594"/>
      <c r="H301" s="19"/>
    </row>
    <row r="302" spans="1:14" s="20" customFormat="1" ht="15.75" thickBot="1" x14ac:dyDescent="0.3">
      <c r="A302" s="21" t="s">
        <v>26</v>
      </c>
      <c r="B302" s="579"/>
      <c r="C302" s="580"/>
      <c r="D302" s="595">
        <v>0</v>
      </c>
      <c r="E302" s="595"/>
      <c r="F302" s="595">
        <v>0</v>
      </c>
      <c r="G302" s="596"/>
      <c r="H302" s="19"/>
    </row>
    <row r="303" spans="1:14" s="2" customFormat="1" ht="15.75" thickBot="1" x14ac:dyDescent="0.3">
      <c r="A303" s="16"/>
      <c r="B303" s="88"/>
      <c r="C303" s="88"/>
      <c r="D303" s="89"/>
      <c r="E303" s="89"/>
      <c r="F303" s="88"/>
      <c r="G303" s="90"/>
      <c r="H303" s="19"/>
      <c r="I303" s="20"/>
      <c r="J303" s="20"/>
      <c r="K303" s="20"/>
      <c r="L303" s="20"/>
      <c r="M303" s="20"/>
      <c r="N303" s="20"/>
    </row>
    <row r="304" spans="1:14" s="2" customFormat="1" x14ac:dyDescent="0.25">
      <c r="A304" s="483" t="s">
        <v>28</v>
      </c>
      <c r="B304" s="485" t="s">
        <v>164</v>
      </c>
      <c r="C304" s="485"/>
      <c r="D304" s="485"/>
      <c r="E304" s="485"/>
      <c r="F304" s="485"/>
      <c r="G304" s="486"/>
      <c r="H304" s="19"/>
      <c r="I304" s="20"/>
      <c r="J304" s="20"/>
      <c r="K304" s="20"/>
      <c r="L304" s="20"/>
      <c r="M304" s="20"/>
      <c r="N304" s="20"/>
    </row>
    <row r="305" spans="1:14" s="2" customFormat="1" ht="183" customHeight="1" thickBot="1" x14ac:dyDescent="0.3">
      <c r="A305" s="503"/>
      <c r="B305" s="489"/>
      <c r="C305" s="489"/>
      <c r="D305" s="489"/>
      <c r="E305" s="489"/>
      <c r="F305" s="489"/>
      <c r="G305" s="490"/>
      <c r="H305" s="19"/>
      <c r="I305" s="20"/>
      <c r="J305" s="20"/>
      <c r="K305" s="20"/>
      <c r="L305" s="20"/>
      <c r="M305" s="20"/>
      <c r="N305" s="20"/>
    </row>
    <row r="306" spans="1:14" ht="15.75" thickBot="1" x14ac:dyDescent="0.3"/>
    <row r="307" spans="1:14" ht="25.5" customHeight="1" x14ac:dyDescent="0.25">
      <c r="A307" s="79" t="s">
        <v>0</v>
      </c>
      <c r="B307" s="493" t="s">
        <v>205</v>
      </c>
      <c r="C307" s="493"/>
      <c r="D307" s="493"/>
      <c r="E307" s="493"/>
      <c r="F307" s="493"/>
      <c r="G307" s="494"/>
      <c r="H307" s="19"/>
    </row>
    <row r="308" spans="1:14" s="1" customFormat="1" ht="21.75" customHeight="1" x14ac:dyDescent="0.25">
      <c r="A308" s="41" t="s">
        <v>2</v>
      </c>
      <c r="B308" s="507" t="s">
        <v>173</v>
      </c>
      <c r="C308" s="507"/>
      <c r="D308" s="507"/>
      <c r="E308" s="507"/>
      <c r="F308" s="507"/>
      <c r="G308" s="508"/>
      <c r="H308" s="42"/>
      <c r="I308" s="43"/>
      <c r="J308" s="43"/>
      <c r="K308" s="43"/>
      <c r="L308" s="43"/>
      <c r="M308" s="43"/>
      <c r="N308" s="43"/>
    </row>
    <row r="309" spans="1:14" ht="18.75" customHeight="1" x14ac:dyDescent="0.25">
      <c r="A309" s="44" t="s">
        <v>4</v>
      </c>
      <c r="B309" s="491">
        <v>315</v>
      </c>
      <c r="C309" s="491"/>
      <c r="D309" s="491"/>
      <c r="E309" s="491"/>
      <c r="F309" s="491"/>
      <c r="G309" s="492"/>
      <c r="H309" s="19"/>
    </row>
    <row r="310" spans="1:14" s="1" customFormat="1" ht="41.25" customHeight="1" x14ac:dyDescent="0.25">
      <c r="A310" s="45" t="s">
        <v>5</v>
      </c>
      <c r="B310" s="509" t="s">
        <v>6</v>
      </c>
      <c r="C310" s="509"/>
      <c r="D310" s="509"/>
      <c r="E310" s="509"/>
      <c r="F310" s="509"/>
      <c r="G310" s="510"/>
      <c r="H310" s="42"/>
      <c r="I310" s="43"/>
      <c r="J310" s="43"/>
      <c r="K310" s="43"/>
      <c r="L310" s="43"/>
      <c r="M310" s="43"/>
      <c r="N310" s="43"/>
    </row>
    <row r="311" spans="1:14" x14ac:dyDescent="0.25">
      <c r="A311" s="511" t="s">
        <v>7</v>
      </c>
      <c r="B311" s="514" t="s">
        <v>9</v>
      </c>
      <c r="C311" s="514"/>
      <c r="D311" s="514"/>
      <c r="E311" s="514"/>
      <c r="F311" s="514"/>
      <c r="G311" s="515"/>
      <c r="H311" s="19"/>
    </row>
    <row r="312" spans="1:14" x14ac:dyDescent="0.25">
      <c r="A312" s="512"/>
      <c r="B312" s="514" t="s">
        <v>10</v>
      </c>
      <c r="C312" s="514"/>
      <c r="D312" s="514"/>
      <c r="E312" s="514"/>
      <c r="F312" s="514"/>
      <c r="G312" s="515"/>
      <c r="H312" s="19"/>
    </row>
    <row r="313" spans="1:14" s="1" customFormat="1" ht="25.5" customHeight="1" x14ac:dyDescent="0.25">
      <c r="A313" s="513"/>
      <c r="B313" s="587"/>
      <c r="C313" s="588"/>
      <c r="D313" s="269" t="s">
        <v>8</v>
      </c>
      <c r="E313" s="269" t="s">
        <v>11</v>
      </c>
      <c r="F313" s="269" t="s">
        <v>8</v>
      </c>
      <c r="G313" s="46" t="s">
        <v>11</v>
      </c>
      <c r="H313" s="42"/>
      <c r="I313" s="43"/>
      <c r="J313" s="43"/>
      <c r="K313" s="43"/>
      <c r="L313" s="43"/>
      <c r="M313" s="43"/>
      <c r="N313" s="43"/>
    </row>
    <row r="314" spans="1:14" s="1" customFormat="1" ht="18" customHeight="1" x14ac:dyDescent="0.25">
      <c r="A314" s="47" t="s">
        <v>174</v>
      </c>
      <c r="B314" s="589"/>
      <c r="C314" s="590"/>
      <c r="D314" s="62">
        <v>35.700000000000003</v>
      </c>
      <c r="E314" s="62">
        <v>35.700000000000003</v>
      </c>
      <c r="F314" s="62">
        <v>42.8</v>
      </c>
      <c r="G314" s="48">
        <v>42.8</v>
      </c>
      <c r="H314" s="42"/>
      <c r="I314" s="43"/>
      <c r="J314" s="43"/>
      <c r="K314" s="43"/>
      <c r="L314" s="43"/>
      <c r="M314" s="43"/>
      <c r="N314" s="43"/>
    </row>
    <row r="315" spans="1:14" s="1" customFormat="1" ht="19.5" customHeight="1" x14ac:dyDescent="0.25">
      <c r="A315" s="47" t="s">
        <v>163</v>
      </c>
      <c r="B315" s="589"/>
      <c r="C315" s="590"/>
      <c r="D315" s="62">
        <v>214</v>
      </c>
      <c r="E315" s="62">
        <v>214</v>
      </c>
      <c r="F315" s="62">
        <v>257</v>
      </c>
      <c r="G315" s="48">
        <v>257</v>
      </c>
      <c r="H315" s="42"/>
      <c r="I315" s="43"/>
      <c r="J315" s="43"/>
      <c r="K315" s="43"/>
      <c r="L315" s="43"/>
      <c r="M315" s="43"/>
      <c r="N315" s="43"/>
    </row>
    <row r="316" spans="1:14" s="1" customFormat="1" ht="19.5" customHeight="1" x14ac:dyDescent="0.25">
      <c r="A316" s="47" t="s">
        <v>148</v>
      </c>
      <c r="B316" s="589"/>
      <c r="C316" s="590"/>
      <c r="D316" s="172">
        <v>2.1</v>
      </c>
      <c r="E316" s="172">
        <v>2.1</v>
      </c>
      <c r="F316" s="62">
        <v>2.6</v>
      </c>
      <c r="G316" s="48">
        <v>2.6</v>
      </c>
      <c r="H316" s="42"/>
      <c r="I316" s="43"/>
      <c r="J316" s="43"/>
      <c r="K316" s="43"/>
      <c r="L316" s="43"/>
      <c r="M316" s="43"/>
      <c r="N316" s="43"/>
    </row>
    <row r="317" spans="1:14" s="36" customFormat="1" ht="19.5" hidden="1" customHeight="1" x14ac:dyDescent="0.25">
      <c r="A317" s="58" t="s">
        <v>160</v>
      </c>
      <c r="B317" s="589"/>
      <c r="C317" s="590"/>
      <c r="D317" s="131">
        <v>0</v>
      </c>
      <c r="E317" s="63">
        <v>100</v>
      </c>
      <c r="F317" s="131">
        <v>0</v>
      </c>
      <c r="G317" s="64">
        <v>110</v>
      </c>
      <c r="H317" s="171"/>
      <c r="I317" s="113"/>
      <c r="J317" s="113"/>
      <c r="K317" s="113"/>
      <c r="L317" s="113"/>
      <c r="M317" s="113"/>
      <c r="N317" s="113"/>
    </row>
    <row r="318" spans="1:14" s="1" customFormat="1" ht="19.5" customHeight="1" x14ac:dyDescent="0.25">
      <c r="A318" s="47" t="s">
        <v>129</v>
      </c>
      <c r="B318" s="589"/>
      <c r="C318" s="590"/>
      <c r="D318" s="62">
        <v>3</v>
      </c>
      <c r="E318" s="62">
        <v>3</v>
      </c>
      <c r="F318" s="62">
        <v>3.3</v>
      </c>
      <c r="G318" s="48">
        <v>3.3</v>
      </c>
      <c r="H318" s="42"/>
      <c r="I318" s="43"/>
      <c r="J318" s="43"/>
      <c r="K318" s="43"/>
      <c r="L318" s="43"/>
      <c r="M318" s="43"/>
      <c r="N318" s="43"/>
    </row>
    <row r="319" spans="1:14" s="2" customFormat="1" ht="15.75" thickBot="1" x14ac:dyDescent="0.3">
      <c r="A319" s="50" t="s">
        <v>16</v>
      </c>
      <c r="B319" s="591"/>
      <c r="C319" s="592"/>
      <c r="D319" s="51">
        <v>0</v>
      </c>
      <c r="E319" s="52">
        <v>100</v>
      </c>
      <c r="F319" s="51">
        <v>0</v>
      </c>
      <c r="G319" s="53">
        <v>110</v>
      </c>
      <c r="H319" s="19"/>
      <c r="I319" s="20"/>
      <c r="J319" s="20"/>
      <c r="K319" s="20"/>
      <c r="L319" s="20"/>
      <c r="M319" s="20"/>
      <c r="N319" s="20"/>
    </row>
    <row r="320" spans="1:14" s="15" customFormat="1" ht="12.75" thickBot="1" x14ac:dyDescent="0.25">
      <c r="A320" s="504"/>
      <c r="B320" s="505"/>
      <c r="C320" s="505"/>
      <c r="D320" s="505"/>
      <c r="E320" s="505"/>
      <c r="F320" s="505"/>
      <c r="G320" s="506"/>
      <c r="H320" s="85"/>
      <c r="I320" s="86"/>
      <c r="J320" s="86"/>
      <c r="K320" s="86"/>
      <c r="L320" s="86"/>
      <c r="M320" s="86"/>
      <c r="N320" s="86"/>
    </row>
    <row r="321" spans="1:14" s="2" customFormat="1" x14ac:dyDescent="0.25">
      <c r="A321" s="519" t="s">
        <v>20</v>
      </c>
      <c r="B321" s="520"/>
      <c r="C321" s="520"/>
      <c r="D321" s="520"/>
      <c r="E321" s="520"/>
      <c r="F321" s="520"/>
      <c r="G321" s="521"/>
      <c r="H321" s="19"/>
      <c r="I321" s="20"/>
      <c r="J321" s="20"/>
      <c r="K321" s="20"/>
      <c r="L321" s="20"/>
      <c r="M321" s="20"/>
      <c r="N321" s="20"/>
    </row>
    <row r="322" spans="1:14" s="2" customFormat="1" x14ac:dyDescent="0.25">
      <c r="A322" s="87" t="s">
        <v>27</v>
      </c>
      <c r="B322" s="517"/>
      <c r="C322" s="517"/>
      <c r="D322" s="517" t="s">
        <v>99</v>
      </c>
      <c r="E322" s="517"/>
      <c r="F322" s="517" t="s">
        <v>121</v>
      </c>
      <c r="G322" s="518"/>
      <c r="H322" s="19"/>
      <c r="I322" s="20"/>
      <c r="J322" s="20"/>
      <c r="K322" s="20"/>
      <c r="L322" s="20"/>
      <c r="M322" s="20"/>
      <c r="N322" s="20"/>
    </row>
    <row r="323" spans="1:14" s="2" customFormat="1" x14ac:dyDescent="0.25">
      <c r="A323" s="500" t="s">
        <v>25</v>
      </c>
      <c r="B323" s="501"/>
      <c r="C323" s="501"/>
      <c r="D323" s="501"/>
      <c r="E323" s="501"/>
      <c r="F323" s="501"/>
      <c r="G323" s="502"/>
      <c r="H323" s="19"/>
      <c r="I323" s="20"/>
      <c r="J323" s="20"/>
      <c r="K323" s="20"/>
      <c r="L323" s="20"/>
      <c r="M323" s="20"/>
      <c r="N323" s="20"/>
    </row>
    <row r="324" spans="1:14" s="20" customFormat="1" x14ac:dyDescent="0.25">
      <c r="A324" s="18" t="s">
        <v>21</v>
      </c>
      <c r="B324" s="575"/>
      <c r="C324" s="576"/>
      <c r="D324" s="582">
        <f>[1]TDSheet!$E$486</f>
        <v>2.2999999999999998</v>
      </c>
      <c r="E324" s="582"/>
      <c r="F324" s="593">
        <f>[2]TDSheet!$E$742</f>
        <v>2.5299999999999998</v>
      </c>
      <c r="G324" s="583"/>
      <c r="H324" s="19"/>
    </row>
    <row r="325" spans="1:14" s="20" customFormat="1" x14ac:dyDescent="0.25">
      <c r="A325" s="18" t="s">
        <v>22</v>
      </c>
      <c r="B325" s="577"/>
      <c r="C325" s="578"/>
      <c r="D325" s="582">
        <f>[1]TDSheet!$F$486</f>
        <v>4.9000000000000004</v>
      </c>
      <c r="E325" s="582"/>
      <c r="F325" s="593">
        <f>[2]TDSheet!$F$742</f>
        <v>5.39</v>
      </c>
      <c r="G325" s="594"/>
      <c r="H325" s="19"/>
    </row>
    <row r="326" spans="1:14" s="20" customFormat="1" x14ac:dyDescent="0.25">
      <c r="A326" s="18" t="s">
        <v>23</v>
      </c>
      <c r="B326" s="577"/>
      <c r="C326" s="578"/>
      <c r="D326" s="582">
        <f>[1]TDSheet!$G$486</f>
        <v>15.5</v>
      </c>
      <c r="E326" s="582"/>
      <c r="F326" s="593">
        <f>[2]TDSheet!$G$742</f>
        <v>17.100000000000001</v>
      </c>
      <c r="G326" s="594"/>
      <c r="H326" s="19"/>
    </row>
    <row r="327" spans="1:14" s="20" customFormat="1" x14ac:dyDescent="0.25">
      <c r="A327" s="18" t="s">
        <v>24</v>
      </c>
      <c r="B327" s="577"/>
      <c r="C327" s="578"/>
      <c r="D327" s="581">
        <f>[1]TDSheet!$H$486</f>
        <v>146.1</v>
      </c>
      <c r="E327" s="581"/>
      <c r="F327" s="593">
        <f>[2]TDSheet!$H$742</f>
        <v>160.71</v>
      </c>
      <c r="G327" s="594"/>
      <c r="H327" s="19"/>
    </row>
    <row r="328" spans="1:14" s="20" customFormat="1" ht="15.75" thickBot="1" x14ac:dyDescent="0.3">
      <c r="A328" s="21" t="s">
        <v>26</v>
      </c>
      <c r="B328" s="579"/>
      <c r="C328" s="580"/>
      <c r="D328" s="595">
        <f>[3]TDSheet!$I$486</f>
        <v>2.2000000000000002</v>
      </c>
      <c r="E328" s="595"/>
      <c r="F328" s="595">
        <v>0</v>
      </c>
      <c r="G328" s="596"/>
      <c r="H328" s="19"/>
    </row>
    <row r="329" spans="1:14" s="2" customFormat="1" ht="15.75" thickBot="1" x14ac:dyDescent="0.3">
      <c r="A329" s="16"/>
      <c r="B329" s="88"/>
      <c r="C329" s="88"/>
      <c r="D329" s="89"/>
      <c r="E329" s="89"/>
      <c r="F329" s="88"/>
      <c r="G329" s="90"/>
      <c r="H329" s="19"/>
      <c r="I329" s="20"/>
      <c r="J329" s="20"/>
      <c r="K329" s="20"/>
      <c r="L329" s="20"/>
      <c r="M329" s="20"/>
      <c r="N329" s="20"/>
    </row>
    <row r="330" spans="1:14" s="2" customFormat="1" x14ac:dyDescent="0.25">
      <c r="A330" s="483" t="s">
        <v>28</v>
      </c>
      <c r="B330" s="485" t="s">
        <v>175</v>
      </c>
      <c r="C330" s="485"/>
      <c r="D330" s="485"/>
      <c r="E330" s="485"/>
      <c r="F330" s="485"/>
      <c r="G330" s="486"/>
      <c r="H330" s="19"/>
      <c r="I330" s="20"/>
      <c r="J330" s="20"/>
      <c r="K330" s="20"/>
      <c r="L330" s="20"/>
      <c r="M330" s="20"/>
      <c r="N330" s="20"/>
    </row>
    <row r="331" spans="1:14" s="2" customFormat="1" ht="93.75" customHeight="1" thickBot="1" x14ac:dyDescent="0.3">
      <c r="A331" s="503"/>
      <c r="B331" s="489"/>
      <c r="C331" s="489"/>
      <c r="D331" s="489"/>
      <c r="E331" s="489"/>
      <c r="F331" s="489"/>
      <c r="G331" s="490"/>
      <c r="H331" s="19"/>
      <c r="I331" s="20"/>
      <c r="J331" s="20"/>
      <c r="K331" s="20"/>
      <c r="L331" s="20"/>
      <c r="M331" s="20"/>
      <c r="N331" s="20"/>
    </row>
    <row r="332" spans="1:14" ht="15.75" thickBot="1" x14ac:dyDescent="0.3"/>
    <row r="333" spans="1:14" ht="25.5" customHeight="1" x14ac:dyDescent="0.25">
      <c r="A333" s="79" t="s">
        <v>0</v>
      </c>
      <c r="B333" s="493" t="s">
        <v>207</v>
      </c>
      <c r="C333" s="493"/>
      <c r="D333" s="493"/>
      <c r="E333" s="493"/>
      <c r="F333" s="493"/>
      <c r="G333" s="494"/>
      <c r="H333" s="19"/>
    </row>
    <row r="334" spans="1:14" s="1" customFormat="1" ht="21.75" customHeight="1" x14ac:dyDescent="0.25">
      <c r="A334" s="41" t="s">
        <v>2</v>
      </c>
      <c r="B334" s="507" t="s">
        <v>177</v>
      </c>
      <c r="C334" s="507"/>
      <c r="D334" s="507"/>
      <c r="E334" s="507"/>
      <c r="F334" s="507"/>
      <c r="G334" s="508"/>
      <c r="H334" s="42"/>
      <c r="I334" s="43"/>
      <c r="J334" s="43"/>
      <c r="K334" s="43"/>
      <c r="L334" s="43"/>
      <c r="M334" s="43"/>
      <c r="N334" s="43"/>
    </row>
    <row r="335" spans="1:14" ht="18.75" customHeight="1" x14ac:dyDescent="0.25">
      <c r="A335" s="44" t="s">
        <v>4</v>
      </c>
      <c r="B335" s="491" t="s">
        <v>178</v>
      </c>
      <c r="C335" s="491"/>
      <c r="D335" s="491"/>
      <c r="E335" s="491"/>
      <c r="F335" s="491"/>
      <c r="G335" s="492"/>
      <c r="H335" s="19"/>
    </row>
    <row r="336" spans="1:14" s="1" customFormat="1" ht="41.25" customHeight="1" x14ac:dyDescent="0.25">
      <c r="A336" s="45" t="s">
        <v>5</v>
      </c>
      <c r="B336" s="509" t="s">
        <v>6</v>
      </c>
      <c r="C336" s="509"/>
      <c r="D336" s="509"/>
      <c r="E336" s="509"/>
      <c r="F336" s="509"/>
      <c r="G336" s="510"/>
      <c r="H336" s="42"/>
      <c r="I336" s="43"/>
      <c r="J336" s="43"/>
      <c r="K336" s="43"/>
      <c r="L336" s="43"/>
      <c r="M336" s="43"/>
      <c r="N336" s="43"/>
    </row>
    <row r="337" spans="1:14" x14ac:dyDescent="0.25">
      <c r="A337" s="511" t="s">
        <v>7</v>
      </c>
      <c r="B337" s="514" t="s">
        <v>9</v>
      </c>
      <c r="C337" s="514"/>
      <c r="D337" s="514"/>
      <c r="E337" s="514"/>
      <c r="F337" s="514"/>
      <c r="G337" s="515"/>
      <c r="H337" s="19"/>
    </row>
    <row r="338" spans="1:14" x14ac:dyDescent="0.25">
      <c r="A338" s="512"/>
      <c r="B338" s="514" t="s">
        <v>10</v>
      </c>
      <c r="C338" s="514"/>
      <c r="D338" s="514"/>
      <c r="E338" s="514"/>
      <c r="F338" s="514"/>
      <c r="G338" s="515"/>
      <c r="H338" s="19"/>
    </row>
    <row r="339" spans="1:14" s="1" customFormat="1" ht="25.5" customHeight="1" x14ac:dyDescent="0.25">
      <c r="A339" s="513"/>
      <c r="B339" s="587"/>
      <c r="C339" s="588"/>
      <c r="D339" s="269" t="s">
        <v>8</v>
      </c>
      <c r="E339" s="269" t="s">
        <v>11</v>
      </c>
      <c r="F339" s="269" t="s">
        <v>8</v>
      </c>
      <c r="G339" s="46" t="s">
        <v>11</v>
      </c>
      <c r="H339" s="42"/>
      <c r="I339" s="43"/>
      <c r="J339" s="43"/>
      <c r="K339" s="43"/>
      <c r="L339" s="43"/>
      <c r="M339" s="43"/>
      <c r="N339" s="43"/>
    </row>
    <row r="340" spans="1:14" s="1" customFormat="1" ht="18" customHeight="1" x14ac:dyDescent="0.25">
      <c r="A340" s="47" t="s">
        <v>179</v>
      </c>
      <c r="B340" s="589"/>
      <c r="C340" s="590"/>
      <c r="D340" s="62">
        <v>35</v>
      </c>
      <c r="E340" s="62">
        <v>35</v>
      </c>
      <c r="F340" s="62">
        <v>42</v>
      </c>
      <c r="G340" s="48">
        <v>42</v>
      </c>
      <c r="H340" s="42"/>
      <c r="I340" s="43"/>
      <c r="J340" s="43"/>
      <c r="K340" s="43"/>
      <c r="L340" s="43"/>
      <c r="M340" s="43"/>
      <c r="N340" s="43"/>
    </row>
    <row r="341" spans="1:14" s="1" customFormat="1" ht="18" customHeight="1" x14ac:dyDescent="0.25">
      <c r="A341" s="47" t="s">
        <v>15</v>
      </c>
      <c r="B341" s="589"/>
      <c r="C341" s="590"/>
      <c r="D341" s="62">
        <v>210</v>
      </c>
      <c r="E341" s="62">
        <v>210</v>
      </c>
      <c r="F341" s="62">
        <v>252</v>
      </c>
      <c r="G341" s="48">
        <v>252</v>
      </c>
      <c r="H341" s="42"/>
      <c r="I341" s="43"/>
      <c r="J341" s="43"/>
      <c r="K341" s="43"/>
      <c r="L341" s="43"/>
      <c r="M341" s="43"/>
      <c r="N341" s="43"/>
    </row>
    <row r="342" spans="1:14" s="1" customFormat="1" ht="18" customHeight="1" x14ac:dyDescent="0.25">
      <c r="A342" s="47" t="s">
        <v>148</v>
      </c>
      <c r="B342" s="589"/>
      <c r="C342" s="590"/>
      <c r="D342" s="62">
        <v>1</v>
      </c>
      <c r="E342" s="62">
        <v>1</v>
      </c>
      <c r="F342" s="62">
        <v>1.3</v>
      </c>
      <c r="G342" s="48">
        <v>1.3</v>
      </c>
      <c r="H342" s="42"/>
      <c r="I342" s="43"/>
      <c r="J342" s="43"/>
      <c r="K342" s="43"/>
      <c r="L342" s="43"/>
      <c r="M342" s="43"/>
      <c r="N342" s="43"/>
    </row>
    <row r="343" spans="1:14" s="1" customFormat="1" ht="19.5" customHeight="1" x14ac:dyDescent="0.25">
      <c r="A343" s="58" t="s">
        <v>180</v>
      </c>
      <c r="B343" s="589"/>
      <c r="C343" s="590"/>
      <c r="D343" s="263">
        <v>0</v>
      </c>
      <c r="E343" s="62">
        <v>97</v>
      </c>
      <c r="F343" s="263">
        <v>0</v>
      </c>
      <c r="G343" s="48">
        <v>116</v>
      </c>
      <c r="H343" s="42"/>
      <c r="I343" s="43"/>
      <c r="J343" s="43"/>
      <c r="K343" s="43"/>
      <c r="L343" s="43"/>
      <c r="M343" s="43"/>
      <c r="N343" s="43"/>
    </row>
    <row r="344" spans="1:14" s="36" customFormat="1" ht="19.5" hidden="1" customHeight="1" x14ac:dyDescent="0.25">
      <c r="A344" s="58" t="s">
        <v>160</v>
      </c>
      <c r="B344" s="589"/>
      <c r="C344" s="590"/>
      <c r="D344" s="131"/>
      <c r="E344" s="63"/>
      <c r="F344" s="131"/>
      <c r="G344" s="64"/>
      <c r="H344" s="171"/>
      <c r="I344" s="113"/>
      <c r="J344" s="113"/>
      <c r="K344" s="113"/>
      <c r="L344" s="113"/>
      <c r="M344" s="113"/>
      <c r="N344" s="113"/>
    </row>
    <row r="345" spans="1:14" s="1" customFormat="1" ht="19.5" customHeight="1" x14ac:dyDescent="0.25">
      <c r="A345" s="47" t="s">
        <v>129</v>
      </c>
      <c r="B345" s="589"/>
      <c r="C345" s="590"/>
      <c r="D345" s="62">
        <v>3</v>
      </c>
      <c r="E345" s="62">
        <v>3</v>
      </c>
      <c r="F345" s="62">
        <v>4</v>
      </c>
      <c r="G345" s="48">
        <v>4</v>
      </c>
      <c r="H345" s="42"/>
      <c r="I345" s="43"/>
      <c r="J345" s="43"/>
      <c r="K345" s="43"/>
      <c r="L345" s="43"/>
      <c r="M345" s="43"/>
      <c r="N345" s="43"/>
    </row>
    <row r="346" spans="1:14" s="2" customFormat="1" ht="15.75" thickBot="1" x14ac:dyDescent="0.3">
      <c r="A346" s="50" t="s">
        <v>16</v>
      </c>
      <c r="B346" s="591"/>
      <c r="C346" s="592"/>
      <c r="D346" s="51">
        <v>0</v>
      </c>
      <c r="E346" s="52">
        <v>100</v>
      </c>
      <c r="F346" s="51">
        <v>0</v>
      </c>
      <c r="G346" s="53">
        <v>120</v>
      </c>
      <c r="H346" s="19"/>
      <c r="I346" s="20"/>
      <c r="J346" s="20"/>
      <c r="K346" s="20"/>
      <c r="L346" s="20"/>
      <c r="M346" s="20"/>
      <c r="N346" s="20"/>
    </row>
    <row r="347" spans="1:14" s="15" customFormat="1" ht="12.75" thickBot="1" x14ac:dyDescent="0.25">
      <c r="A347" s="504"/>
      <c r="B347" s="505"/>
      <c r="C347" s="505"/>
      <c r="D347" s="505"/>
      <c r="E347" s="505"/>
      <c r="F347" s="505"/>
      <c r="G347" s="506"/>
      <c r="H347" s="85"/>
      <c r="I347" s="86"/>
      <c r="J347" s="86"/>
      <c r="K347" s="86"/>
      <c r="L347" s="86"/>
      <c r="M347" s="86"/>
      <c r="N347" s="86"/>
    </row>
    <row r="348" spans="1:14" s="2" customFormat="1" x14ac:dyDescent="0.25">
      <c r="A348" s="519" t="s">
        <v>20</v>
      </c>
      <c r="B348" s="520"/>
      <c r="C348" s="520"/>
      <c r="D348" s="520"/>
      <c r="E348" s="520"/>
      <c r="F348" s="520"/>
      <c r="G348" s="521"/>
      <c r="H348" s="19"/>
      <c r="I348" s="20"/>
      <c r="J348" s="20"/>
      <c r="K348" s="20"/>
      <c r="L348" s="20"/>
      <c r="M348" s="20"/>
      <c r="N348" s="20"/>
    </row>
    <row r="349" spans="1:14" s="2" customFormat="1" x14ac:dyDescent="0.25">
      <c r="A349" s="87" t="s">
        <v>27</v>
      </c>
      <c r="B349" s="517"/>
      <c r="C349" s="517"/>
      <c r="D349" s="517" t="s">
        <v>99</v>
      </c>
      <c r="E349" s="517"/>
      <c r="F349" s="517" t="s">
        <v>122</v>
      </c>
      <c r="G349" s="518"/>
      <c r="H349" s="19"/>
      <c r="I349" s="20"/>
      <c r="J349" s="20"/>
      <c r="K349" s="20"/>
      <c r="L349" s="20"/>
      <c r="M349" s="20"/>
      <c r="N349" s="20"/>
    </row>
    <row r="350" spans="1:14" s="2" customFormat="1" x14ac:dyDescent="0.25">
      <c r="A350" s="500" t="s">
        <v>25</v>
      </c>
      <c r="B350" s="501"/>
      <c r="C350" s="501"/>
      <c r="D350" s="501"/>
      <c r="E350" s="501"/>
      <c r="F350" s="501"/>
      <c r="G350" s="502"/>
      <c r="H350" s="19"/>
      <c r="I350" s="20"/>
      <c r="J350" s="20"/>
      <c r="K350" s="20"/>
      <c r="L350" s="20"/>
      <c r="M350" s="20"/>
      <c r="N350" s="20"/>
    </row>
    <row r="351" spans="1:14" s="20" customFormat="1" x14ac:dyDescent="0.25">
      <c r="A351" s="18" t="s">
        <v>21</v>
      </c>
      <c r="B351" s="575"/>
      <c r="C351" s="576"/>
      <c r="D351" s="582">
        <f>[1]TDSheet!$E$675</f>
        <v>3.5</v>
      </c>
      <c r="E351" s="582"/>
      <c r="F351" s="581">
        <f>[2]TDSheet!$E$560</f>
        <v>4.2</v>
      </c>
      <c r="G351" s="584"/>
      <c r="H351" s="19"/>
    </row>
    <row r="352" spans="1:14" s="20" customFormat="1" x14ac:dyDescent="0.25">
      <c r="A352" s="18" t="s">
        <v>22</v>
      </c>
      <c r="B352" s="577"/>
      <c r="C352" s="578"/>
      <c r="D352" s="582">
        <f>[1]TDSheet!$F$675</f>
        <v>4.5</v>
      </c>
      <c r="E352" s="582"/>
      <c r="F352" s="581">
        <f>[2]TDSheet!$F$560</f>
        <v>5.4</v>
      </c>
      <c r="G352" s="584"/>
      <c r="H352" s="19"/>
    </row>
    <row r="353" spans="1:14" s="20" customFormat="1" x14ac:dyDescent="0.25">
      <c r="A353" s="18" t="s">
        <v>23</v>
      </c>
      <c r="B353" s="577"/>
      <c r="C353" s="578"/>
      <c r="D353" s="582">
        <f>[1]TDSheet!$G$675</f>
        <v>18.600000000000001</v>
      </c>
      <c r="E353" s="582"/>
      <c r="F353" s="581">
        <f>[2]TDSheet!$G$560</f>
        <v>22.3</v>
      </c>
      <c r="G353" s="584"/>
      <c r="H353" s="19"/>
    </row>
    <row r="354" spans="1:14" s="20" customFormat="1" x14ac:dyDescent="0.25">
      <c r="A354" s="18" t="s">
        <v>24</v>
      </c>
      <c r="B354" s="577"/>
      <c r="C354" s="578"/>
      <c r="D354" s="581">
        <f>[1]TDSheet!$H$675</f>
        <v>150</v>
      </c>
      <c r="E354" s="581"/>
      <c r="F354" s="593">
        <f>[2]TDSheet!$H$560</f>
        <v>180.66</v>
      </c>
      <c r="G354" s="594"/>
      <c r="H354" s="19"/>
    </row>
    <row r="355" spans="1:14" s="20" customFormat="1" ht="15.75" thickBot="1" x14ac:dyDescent="0.3">
      <c r="A355" s="21" t="s">
        <v>26</v>
      </c>
      <c r="B355" s="579"/>
      <c r="C355" s="580"/>
      <c r="D355" s="595">
        <f>[3]TDSheet!$I$561</f>
        <v>0.16</v>
      </c>
      <c r="E355" s="595"/>
      <c r="F355" s="595">
        <v>0</v>
      </c>
      <c r="G355" s="596"/>
      <c r="H355" s="19"/>
    </row>
    <row r="356" spans="1:14" s="2" customFormat="1" ht="15.75" thickBot="1" x14ac:dyDescent="0.3">
      <c r="A356" s="16"/>
      <c r="B356" s="88"/>
      <c r="C356" s="88"/>
      <c r="D356" s="89"/>
      <c r="E356" s="89"/>
      <c r="F356" s="88"/>
      <c r="G356" s="90"/>
      <c r="H356" s="19"/>
      <c r="I356" s="20"/>
      <c r="J356" s="20"/>
      <c r="K356" s="20"/>
      <c r="L356" s="20"/>
      <c r="M356" s="20"/>
      <c r="N356" s="20"/>
    </row>
    <row r="357" spans="1:14" s="2" customFormat="1" x14ac:dyDescent="0.25">
      <c r="A357" s="483" t="s">
        <v>28</v>
      </c>
      <c r="B357" s="485" t="s">
        <v>181</v>
      </c>
      <c r="C357" s="485"/>
      <c r="D357" s="485"/>
      <c r="E357" s="485"/>
      <c r="F357" s="485"/>
      <c r="G357" s="486"/>
      <c r="H357" s="19"/>
      <c r="I357" s="20"/>
      <c r="J357" s="20"/>
      <c r="K357" s="20"/>
      <c r="L357" s="20"/>
      <c r="M357" s="20"/>
      <c r="N357" s="20"/>
    </row>
    <row r="358" spans="1:14" s="2" customFormat="1" ht="111.75" customHeight="1" thickBot="1" x14ac:dyDescent="0.3">
      <c r="A358" s="503"/>
      <c r="B358" s="489"/>
      <c r="C358" s="489"/>
      <c r="D358" s="489"/>
      <c r="E358" s="489"/>
      <c r="F358" s="489"/>
      <c r="G358" s="490"/>
      <c r="H358" s="19"/>
      <c r="I358" s="20"/>
      <c r="J358" s="20"/>
      <c r="K358" s="20"/>
      <c r="L358" s="20"/>
      <c r="M358" s="20"/>
      <c r="N358" s="20"/>
    </row>
  </sheetData>
  <sheetProtection algorithmName="SHA-512" hashValue="wEbocwlCBf+gxNDWyuVrZFMbbFiBbD3YgCjTzECfi0ADvAGhK2A/Z/V/Di/3dWIzIQBFEzz3F/KrjNZLoA0XXg==" saltValue="kCPxu0OWV7bsYusjzwZnOg==" spinCount="100000" sheet="1" objects="1" scenarios="1"/>
  <mergeCells count="333">
    <mergeCell ref="A108:A109"/>
    <mergeCell ref="B108:G109"/>
    <mergeCell ref="A101:G101"/>
    <mergeCell ref="B102:C106"/>
    <mergeCell ref="D102:E102"/>
    <mergeCell ref="F102:G102"/>
    <mergeCell ref="D103:E103"/>
    <mergeCell ref="F103:G103"/>
    <mergeCell ref="D104:E104"/>
    <mergeCell ref="F104:G104"/>
    <mergeCell ref="D105:E105"/>
    <mergeCell ref="F105:G105"/>
    <mergeCell ref="D106:E106"/>
    <mergeCell ref="F106:G106"/>
    <mergeCell ref="A98:G98"/>
    <mergeCell ref="A99:G99"/>
    <mergeCell ref="B100:C100"/>
    <mergeCell ref="D100:E100"/>
    <mergeCell ref="F100:G100"/>
    <mergeCell ref="B82:G82"/>
    <mergeCell ref="B83:G83"/>
    <mergeCell ref="B84:G84"/>
    <mergeCell ref="B85:G85"/>
    <mergeCell ref="A86:A88"/>
    <mergeCell ref="B86:G86"/>
    <mergeCell ref="B87:G87"/>
    <mergeCell ref="B88:C97"/>
    <mergeCell ref="D77:E77"/>
    <mergeCell ref="F77:G77"/>
    <mergeCell ref="A79:A80"/>
    <mergeCell ref="B79:G80"/>
    <mergeCell ref="B73:C77"/>
    <mergeCell ref="D75:E75"/>
    <mergeCell ref="F75:G75"/>
    <mergeCell ref="D76:E76"/>
    <mergeCell ref="F76:G76"/>
    <mergeCell ref="A72:G72"/>
    <mergeCell ref="D73:E73"/>
    <mergeCell ref="F73:G73"/>
    <mergeCell ref="D74:E74"/>
    <mergeCell ref="F74:G74"/>
    <mergeCell ref="A69:G69"/>
    <mergeCell ref="A70:G70"/>
    <mergeCell ref="B71:C71"/>
    <mergeCell ref="D71:E71"/>
    <mergeCell ref="F71:G71"/>
    <mergeCell ref="B56:G56"/>
    <mergeCell ref="B57:G57"/>
    <mergeCell ref="B58:G58"/>
    <mergeCell ref="B59:G59"/>
    <mergeCell ref="A60:A62"/>
    <mergeCell ref="B60:G60"/>
    <mergeCell ref="B61:G61"/>
    <mergeCell ref="B62:C68"/>
    <mergeCell ref="B51:C51"/>
    <mergeCell ref="D51:E51"/>
    <mergeCell ref="F51:G51"/>
    <mergeCell ref="A53:A54"/>
    <mergeCell ref="B53:G54"/>
    <mergeCell ref="B49:C49"/>
    <mergeCell ref="D49:E49"/>
    <mergeCell ref="F49:G49"/>
    <mergeCell ref="B50:C50"/>
    <mergeCell ref="D50:E50"/>
    <mergeCell ref="F50:G50"/>
    <mergeCell ref="A46:G46"/>
    <mergeCell ref="B47:C47"/>
    <mergeCell ref="D47:E47"/>
    <mergeCell ref="F47:G47"/>
    <mergeCell ref="B48:C48"/>
    <mergeCell ref="D48:E48"/>
    <mergeCell ref="F48:G48"/>
    <mergeCell ref="A43:G43"/>
    <mergeCell ref="A44:G44"/>
    <mergeCell ref="B45:C45"/>
    <mergeCell ref="D45:E45"/>
    <mergeCell ref="F45:G45"/>
    <mergeCell ref="B28:G28"/>
    <mergeCell ref="B29:G29"/>
    <mergeCell ref="B30:G30"/>
    <mergeCell ref="B31:G31"/>
    <mergeCell ref="A32:A34"/>
    <mergeCell ref="B32:G32"/>
    <mergeCell ref="B33:G33"/>
    <mergeCell ref="A16:G16"/>
    <mergeCell ref="B2:G2"/>
    <mergeCell ref="B4:G4"/>
    <mergeCell ref="A5:A7"/>
    <mergeCell ref="B5:G5"/>
    <mergeCell ref="B6:G6"/>
    <mergeCell ref="A15:G15"/>
    <mergeCell ref="B1:G1"/>
    <mergeCell ref="B3:G3"/>
    <mergeCell ref="B17:C17"/>
    <mergeCell ref="D17:E17"/>
    <mergeCell ref="F17:G17"/>
    <mergeCell ref="A18:G18"/>
    <mergeCell ref="B19:C19"/>
    <mergeCell ref="D19:E19"/>
    <mergeCell ref="F19:G19"/>
    <mergeCell ref="B20:C20"/>
    <mergeCell ref="D20:E20"/>
    <mergeCell ref="F20:G20"/>
    <mergeCell ref="B21:C21"/>
    <mergeCell ref="D21:E21"/>
    <mergeCell ref="F21:G21"/>
    <mergeCell ref="A25:A26"/>
    <mergeCell ref="B25:G26"/>
    <mergeCell ref="B22:C22"/>
    <mergeCell ref="D22:E22"/>
    <mergeCell ref="F22:G22"/>
    <mergeCell ref="B23:C23"/>
    <mergeCell ref="D23:E23"/>
    <mergeCell ref="F23:G23"/>
    <mergeCell ref="F180:G180"/>
    <mergeCell ref="D181:E181"/>
    <mergeCell ref="F181:G181"/>
    <mergeCell ref="B145:G145"/>
    <mergeCell ref="B146:G146"/>
    <mergeCell ref="B147:G147"/>
    <mergeCell ref="B148:G148"/>
    <mergeCell ref="A149:A151"/>
    <mergeCell ref="B149:G149"/>
    <mergeCell ref="B150:G150"/>
    <mergeCell ref="B151:C170"/>
    <mergeCell ref="A173:G173"/>
    <mergeCell ref="A183:A184"/>
    <mergeCell ref="B183:G184"/>
    <mergeCell ref="A171:G172"/>
    <mergeCell ref="B186:G186"/>
    <mergeCell ref="B187:G187"/>
    <mergeCell ref="B188:G188"/>
    <mergeCell ref="B189:G189"/>
    <mergeCell ref="A190:A192"/>
    <mergeCell ref="B190:G190"/>
    <mergeCell ref="B191:G191"/>
    <mergeCell ref="B192:C199"/>
    <mergeCell ref="A174:G174"/>
    <mergeCell ref="B175:C175"/>
    <mergeCell ref="D175:E175"/>
    <mergeCell ref="F175:G175"/>
    <mergeCell ref="A176:G176"/>
    <mergeCell ref="B177:C181"/>
    <mergeCell ref="D177:E177"/>
    <mergeCell ref="F177:G177"/>
    <mergeCell ref="D178:E178"/>
    <mergeCell ref="F178:G178"/>
    <mergeCell ref="D179:E179"/>
    <mergeCell ref="F179:G179"/>
    <mergeCell ref="D180:E180"/>
    <mergeCell ref="A200:G201"/>
    <mergeCell ref="A202:G202"/>
    <mergeCell ref="A203:G203"/>
    <mergeCell ref="B204:C204"/>
    <mergeCell ref="D204:E204"/>
    <mergeCell ref="F204:G204"/>
    <mergeCell ref="A205:G205"/>
    <mergeCell ref="B206:C210"/>
    <mergeCell ref="D206:E206"/>
    <mergeCell ref="F206:G206"/>
    <mergeCell ref="D207:E207"/>
    <mergeCell ref="F207:G207"/>
    <mergeCell ref="D208:E208"/>
    <mergeCell ref="F208:G208"/>
    <mergeCell ref="D209:E209"/>
    <mergeCell ref="F209:G209"/>
    <mergeCell ref="D210:E210"/>
    <mergeCell ref="F210:G210"/>
    <mergeCell ref="A212:A213"/>
    <mergeCell ref="B212:G213"/>
    <mergeCell ref="B279:G279"/>
    <mergeCell ref="B280:G280"/>
    <mergeCell ref="B281:G281"/>
    <mergeCell ref="B282:G282"/>
    <mergeCell ref="A283:A285"/>
    <mergeCell ref="B283:G283"/>
    <mergeCell ref="B284:G284"/>
    <mergeCell ref="B285:C291"/>
    <mergeCell ref="D239:E239"/>
    <mergeCell ref="F239:G239"/>
    <mergeCell ref="D240:E240"/>
    <mergeCell ref="F240:G240"/>
    <mergeCell ref="A242:A243"/>
    <mergeCell ref="B242:G243"/>
    <mergeCell ref="D274:E274"/>
    <mergeCell ref="F274:G274"/>
    <mergeCell ref="A276:A277"/>
    <mergeCell ref="B276:G277"/>
    <mergeCell ref="A292:G293"/>
    <mergeCell ref="A294:G294"/>
    <mergeCell ref="A295:G295"/>
    <mergeCell ref="B296:C296"/>
    <mergeCell ref="D296:E296"/>
    <mergeCell ref="F296:G296"/>
    <mergeCell ref="A297:G297"/>
    <mergeCell ref="B298:C302"/>
    <mergeCell ref="D298:E298"/>
    <mergeCell ref="F298:G298"/>
    <mergeCell ref="D299:E299"/>
    <mergeCell ref="F299:G299"/>
    <mergeCell ref="D300:E300"/>
    <mergeCell ref="F300:G300"/>
    <mergeCell ref="D301:E301"/>
    <mergeCell ref="F301:G301"/>
    <mergeCell ref="D302:E302"/>
    <mergeCell ref="F302:G302"/>
    <mergeCell ref="A304:A305"/>
    <mergeCell ref="B304:G305"/>
    <mergeCell ref="B307:G307"/>
    <mergeCell ref="B308:G308"/>
    <mergeCell ref="B309:G309"/>
    <mergeCell ref="B310:G310"/>
    <mergeCell ref="A311:A313"/>
    <mergeCell ref="B311:G311"/>
    <mergeCell ref="B312:G312"/>
    <mergeCell ref="B313:C319"/>
    <mergeCell ref="A320:G320"/>
    <mergeCell ref="A321:G321"/>
    <mergeCell ref="B322:C322"/>
    <mergeCell ref="D322:E322"/>
    <mergeCell ref="F322:G322"/>
    <mergeCell ref="A323:G323"/>
    <mergeCell ref="B324:C328"/>
    <mergeCell ref="D324:E324"/>
    <mergeCell ref="F324:G324"/>
    <mergeCell ref="D325:E325"/>
    <mergeCell ref="F325:G325"/>
    <mergeCell ref="D326:E326"/>
    <mergeCell ref="F326:G326"/>
    <mergeCell ref="D327:E327"/>
    <mergeCell ref="F327:G327"/>
    <mergeCell ref="D328:E328"/>
    <mergeCell ref="F328:G328"/>
    <mergeCell ref="A330:A331"/>
    <mergeCell ref="B330:G331"/>
    <mergeCell ref="B215:G215"/>
    <mergeCell ref="B216:G216"/>
    <mergeCell ref="B217:G217"/>
    <mergeCell ref="B218:G218"/>
    <mergeCell ref="A219:A221"/>
    <mergeCell ref="B219:G219"/>
    <mergeCell ref="B220:G220"/>
    <mergeCell ref="B221:C231"/>
    <mergeCell ref="A232:G232"/>
    <mergeCell ref="A233:G233"/>
    <mergeCell ref="B234:C234"/>
    <mergeCell ref="D234:E234"/>
    <mergeCell ref="F234:G234"/>
    <mergeCell ref="A235:G235"/>
    <mergeCell ref="B236:C240"/>
    <mergeCell ref="D236:E236"/>
    <mergeCell ref="F236:G236"/>
    <mergeCell ref="D237:E237"/>
    <mergeCell ref="F237:G237"/>
    <mergeCell ref="D238:E238"/>
    <mergeCell ref="F238:G238"/>
    <mergeCell ref="F273:G273"/>
    <mergeCell ref="B333:G333"/>
    <mergeCell ref="B334:G334"/>
    <mergeCell ref="B335:G335"/>
    <mergeCell ref="B336:G336"/>
    <mergeCell ref="A337:A339"/>
    <mergeCell ref="B337:G337"/>
    <mergeCell ref="B338:G338"/>
    <mergeCell ref="B339:C346"/>
    <mergeCell ref="A347:G347"/>
    <mergeCell ref="A348:G348"/>
    <mergeCell ref="B349:C349"/>
    <mergeCell ref="D349:E349"/>
    <mergeCell ref="F349:G349"/>
    <mergeCell ref="A350:G350"/>
    <mergeCell ref="B351:C355"/>
    <mergeCell ref="D351:E351"/>
    <mergeCell ref="F351:G351"/>
    <mergeCell ref="D352:E352"/>
    <mergeCell ref="F352:G352"/>
    <mergeCell ref="D353:E353"/>
    <mergeCell ref="F353:G353"/>
    <mergeCell ref="D354:E354"/>
    <mergeCell ref="F354:G354"/>
    <mergeCell ref="D355:E355"/>
    <mergeCell ref="F355:G355"/>
    <mergeCell ref="A357:A358"/>
    <mergeCell ref="B357:G358"/>
    <mergeCell ref="B245:G245"/>
    <mergeCell ref="B246:G246"/>
    <mergeCell ref="B247:G247"/>
    <mergeCell ref="B248:G248"/>
    <mergeCell ref="A249:A251"/>
    <mergeCell ref="B249:G249"/>
    <mergeCell ref="B250:G250"/>
    <mergeCell ref="B251:C265"/>
    <mergeCell ref="A266:G266"/>
    <mergeCell ref="A267:G267"/>
    <mergeCell ref="B268:C268"/>
    <mergeCell ref="D268:E268"/>
    <mergeCell ref="F268:G268"/>
    <mergeCell ref="A269:G269"/>
    <mergeCell ref="B270:C274"/>
    <mergeCell ref="D270:E270"/>
    <mergeCell ref="F270:G270"/>
    <mergeCell ref="D271:E271"/>
    <mergeCell ref="F271:G271"/>
    <mergeCell ref="D272:E272"/>
    <mergeCell ref="F272:G272"/>
    <mergeCell ref="D273:E273"/>
    <mergeCell ref="B111:G111"/>
    <mergeCell ref="B112:G112"/>
    <mergeCell ref="B113:G113"/>
    <mergeCell ref="B114:G114"/>
    <mergeCell ref="A115:A117"/>
    <mergeCell ref="B115:G115"/>
    <mergeCell ref="B116:G116"/>
    <mergeCell ref="B117:C130"/>
    <mergeCell ref="A132:G132"/>
    <mergeCell ref="A142:A143"/>
    <mergeCell ref="B142:G143"/>
    <mergeCell ref="A133:G133"/>
    <mergeCell ref="B134:C134"/>
    <mergeCell ref="D134:E134"/>
    <mergeCell ref="F134:G134"/>
    <mergeCell ref="A135:G135"/>
    <mergeCell ref="B136:C140"/>
    <mergeCell ref="D136:E136"/>
    <mergeCell ref="F136:G136"/>
    <mergeCell ref="D137:E137"/>
    <mergeCell ref="F137:G137"/>
    <mergeCell ref="D138:E138"/>
    <mergeCell ref="F138:G138"/>
    <mergeCell ref="D139:E139"/>
    <mergeCell ref="F139:G139"/>
    <mergeCell ref="D140:E140"/>
    <mergeCell ref="F140:G1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9"/>
  <sheetViews>
    <sheetView workbookViewId="0">
      <selection activeCell="I19" sqref="I19"/>
    </sheetView>
  </sheetViews>
  <sheetFormatPr defaultRowHeight="15" x14ac:dyDescent="0.25"/>
  <cols>
    <col min="1" max="1" width="30.7109375" customWidth="1"/>
    <col min="3" max="3" width="11.140625" customWidth="1"/>
    <col min="4" max="4" width="13.42578125" customWidth="1"/>
    <col min="5" max="5" width="13.7109375" customWidth="1"/>
    <col min="6" max="6" width="10.7109375" customWidth="1"/>
    <col min="7" max="7" width="16.5703125" customWidth="1"/>
    <col min="8" max="8" width="12.28515625" style="40" customWidth="1"/>
    <col min="9" max="9" width="11.5703125" customWidth="1"/>
  </cols>
  <sheetData>
    <row r="1" spans="1:8" ht="15.75" thickBot="1" x14ac:dyDescent="0.3"/>
    <row r="2" spans="1:8" ht="25.5" customHeight="1" x14ac:dyDescent="0.25">
      <c r="A2" s="57" t="s">
        <v>0</v>
      </c>
      <c r="B2" s="669" t="s">
        <v>208</v>
      </c>
      <c r="C2" s="669"/>
      <c r="D2" s="669"/>
      <c r="E2" s="669"/>
      <c r="F2" s="669"/>
      <c r="G2" s="670"/>
      <c r="H2" s="19"/>
    </row>
    <row r="3" spans="1:8" s="1" customFormat="1" ht="21.75" customHeight="1" x14ac:dyDescent="0.25">
      <c r="A3" s="3" t="s">
        <v>2</v>
      </c>
      <c r="B3" s="647" t="s">
        <v>206</v>
      </c>
      <c r="C3" s="647"/>
      <c r="D3" s="647"/>
      <c r="E3" s="647"/>
      <c r="F3" s="647"/>
      <c r="G3" s="648"/>
      <c r="H3" s="42"/>
    </row>
    <row r="4" spans="1:8" ht="18.75" customHeight="1" x14ac:dyDescent="0.25">
      <c r="A4" s="5" t="s">
        <v>4</v>
      </c>
      <c r="B4" s="649">
        <v>350</v>
      </c>
      <c r="C4" s="649"/>
      <c r="D4" s="649"/>
      <c r="E4" s="649"/>
      <c r="F4" s="649"/>
      <c r="G4" s="650"/>
      <c r="H4" s="19"/>
    </row>
    <row r="5" spans="1:8" s="1" customFormat="1" ht="41.25" customHeight="1" x14ac:dyDescent="0.25">
      <c r="A5" s="6" t="s">
        <v>5</v>
      </c>
      <c r="B5" s="621" t="s">
        <v>6</v>
      </c>
      <c r="C5" s="621"/>
      <c r="D5" s="621"/>
      <c r="E5" s="621"/>
      <c r="F5" s="621"/>
      <c r="G5" s="622"/>
      <c r="H5" s="42"/>
    </row>
    <row r="6" spans="1:8" x14ac:dyDescent="0.25">
      <c r="A6" s="633" t="s">
        <v>7</v>
      </c>
      <c r="B6" s="636" t="s">
        <v>9</v>
      </c>
      <c r="C6" s="636"/>
      <c r="D6" s="636"/>
      <c r="E6" s="636"/>
      <c r="F6" s="636"/>
      <c r="G6" s="637"/>
      <c r="H6" s="19"/>
    </row>
    <row r="7" spans="1:8" x14ac:dyDescent="0.25">
      <c r="A7" s="634"/>
      <c r="B7" s="636" t="s">
        <v>10</v>
      </c>
      <c r="C7" s="636"/>
      <c r="D7" s="636"/>
      <c r="E7" s="636"/>
      <c r="F7" s="636"/>
      <c r="G7" s="637"/>
      <c r="H7" s="19"/>
    </row>
    <row r="8" spans="1:8" s="1" customFormat="1" ht="25.5" customHeight="1" x14ac:dyDescent="0.25">
      <c r="A8" s="635"/>
      <c r="B8" s="638"/>
      <c r="C8" s="639"/>
      <c r="D8" s="122" t="s">
        <v>8</v>
      </c>
      <c r="E8" s="122" t="s">
        <v>11</v>
      </c>
      <c r="F8" s="122" t="s">
        <v>8</v>
      </c>
      <c r="G8" s="8" t="s">
        <v>11</v>
      </c>
      <c r="H8" s="42"/>
    </row>
    <row r="9" spans="1:8" s="1" customFormat="1" ht="18" customHeight="1" x14ac:dyDescent="0.25">
      <c r="A9" s="22" t="s">
        <v>14</v>
      </c>
      <c r="B9" s="640"/>
      <c r="C9" s="641"/>
      <c r="D9" s="23">
        <v>10</v>
      </c>
      <c r="E9" s="23">
        <v>10</v>
      </c>
      <c r="F9" s="23">
        <v>12.5</v>
      </c>
      <c r="G9" s="32">
        <v>12.5</v>
      </c>
      <c r="H9" s="42"/>
    </row>
    <row r="10" spans="1:8" s="1" customFormat="1" ht="18" customHeight="1" x14ac:dyDescent="0.25">
      <c r="A10" s="22" t="s">
        <v>129</v>
      </c>
      <c r="B10" s="640"/>
      <c r="C10" s="641"/>
      <c r="D10" s="23">
        <v>1.1000000000000001</v>
      </c>
      <c r="E10" s="23">
        <v>1.1000000000000001</v>
      </c>
      <c r="F10" s="23">
        <v>1.4</v>
      </c>
      <c r="G10" s="32">
        <v>1.4</v>
      </c>
      <c r="H10" s="42"/>
    </row>
    <row r="11" spans="1:8" s="1" customFormat="1" ht="18" customHeight="1" x14ac:dyDescent="0.25">
      <c r="A11" s="22" t="s">
        <v>130</v>
      </c>
      <c r="B11" s="640"/>
      <c r="C11" s="641"/>
      <c r="D11" s="23">
        <v>1.1000000000000001</v>
      </c>
      <c r="E11" s="23">
        <v>1.1000000000000001</v>
      </c>
      <c r="F11" s="23">
        <v>1.4</v>
      </c>
      <c r="G11" s="32">
        <v>1.4</v>
      </c>
      <c r="H11" s="42"/>
    </row>
    <row r="12" spans="1:8" s="36" customFormat="1" ht="19.5" customHeight="1" x14ac:dyDescent="0.25">
      <c r="A12" s="22" t="s">
        <v>15</v>
      </c>
      <c r="B12" s="640"/>
      <c r="C12" s="641"/>
      <c r="D12" s="25">
        <v>10</v>
      </c>
      <c r="E12" s="23">
        <v>10</v>
      </c>
      <c r="F12" s="25">
        <v>12.5</v>
      </c>
      <c r="G12" s="32">
        <v>12.5</v>
      </c>
      <c r="H12" s="171"/>
    </row>
    <row r="13" spans="1:8" s="1" customFormat="1" ht="19.5" customHeight="1" x14ac:dyDescent="0.25">
      <c r="A13" s="22" t="s">
        <v>13</v>
      </c>
      <c r="B13" s="640"/>
      <c r="C13" s="641"/>
      <c r="D13" s="23">
        <v>0.2</v>
      </c>
      <c r="E13" s="23">
        <v>0.2</v>
      </c>
      <c r="F13" s="33">
        <v>0.25</v>
      </c>
      <c r="G13" s="37">
        <v>0.25</v>
      </c>
      <c r="H13" s="42"/>
    </row>
    <row r="14" spans="1:8" s="1" customFormat="1" ht="19.5" customHeight="1" x14ac:dyDescent="0.25">
      <c r="A14" s="73" t="s">
        <v>148</v>
      </c>
      <c r="B14" s="640"/>
      <c r="C14" s="641"/>
      <c r="D14" s="76">
        <v>0.16</v>
      </c>
      <c r="E14" s="76">
        <v>0.16</v>
      </c>
      <c r="F14" s="75">
        <v>0.2</v>
      </c>
      <c r="G14" s="124">
        <v>0.2</v>
      </c>
      <c r="H14" s="42"/>
    </row>
    <row r="15" spans="1:8" s="2" customFormat="1" ht="15.75" thickBot="1" x14ac:dyDescent="0.3">
      <c r="A15" s="9" t="s">
        <v>16</v>
      </c>
      <c r="B15" s="642"/>
      <c r="C15" s="643"/>
      <c r="D15" s="27">
        <v>0</v>
      </c>
      <c r="E15" s="29">
        <v>20</v>
      </c>
      <c r="F15" s="27">
        <v>0</v>
      </c>
      <c r="G15" s="28">
        <v>25</v>
      </c>
      <c r="H15" s="19"/>
    </row>
    <row r="16" spans="1:8" s="15" customFormat="1" ht="12.75" thickBot="1" x14ac:dyDescent="0.25">
      <c r="A16" s="613"/>
      <c r="B16" s="614"/>
      <c r="C16" s="614"/>
      <c r="D16" s="614"/>
      <c r="E16" s="614"/>
      <c r="F16" s="614"/>
      <c r="G16" s="615"/>
      <c r="H16" s="85"/>
    </row>
    <row r="17" spans="1:8" s="2" customFormat="1" x14ac:dyDescent="0.25">
      <c r="A17" s="616" t="s">
        <v>20</v>
      </c>
      <c r="B17" s="617"/>
      <c r="C17" s="617"/>
      <c r="D17" s="617"/>
      <c r="E17" s="617"/>
      <c r="F17" s="617"/>
      <c r="G17" s="618"/>
      <c r="H17" s="19"/>
    </row>
    <row r="18" spans="1:8" s="2" customFormat="1" x14ac:dyDescent="0.25">
      <c r="A18" s="10" t="s">
        <v>27</v>
      </c>
      <c r="B18" s="619"/>
      <c r="C18" s="619"/>
      <c r="D18" s="619" t="s">
        <v>201</v>
      </c>
      <c r="E18" s="619"/>
      <c r="F18" s="619" t="s">
        <v>202</v>
      </c>
      <c r="G18" s="620"/>
      <c r="H18" s="19"/>
    </row>
    <row r="19" spans="1:8" s="2" customFormat="1" x14ac:dyDescent="0.25">
      <c r="A19" s="629" t="s">
        <v>25</v>
      </c>
      <c r="B19" s="630"/>
      <c r="C19" s="630"/>
      <c r="D19" s="630"/>
      <c r="E19" s="630"/>
      <c r="F19" s="630"/>
      <c r="G19" s="631"/>
      <c r="H19" s="19"/>
    </row>
    <row r="20" spans="1:8" s="20" customFormat="1" x14ac:dyDescent="0.25">
      <c r="A20" s="18" t="s">
        <v>21</v>
      </c>
      <c r="B20" s="575"/>
      <c r="C20" s="576"/>
      <c r="D20" s="581">
        <f>[1]TDSheet!$E$550</f>
        <v>0.64</v>
      </c>
      <c r="E20" s="581"/>
      <c r="F20" s="581">
        <f>[2]TDSheet!$E$106</f>
        <v>0.8</v>
      </c>
      <c r="G20" s="584"/>
      <c r="H20" s="19"/>
    </row>
    <row r="21" spans="1:8" s="20" customFormat="1" x14ac:dyDescent="0.25">
      <c r="A21" s="18" t="s">
        <v>22</v>
      </c>
      <c r="B21" s="577"/>
      <c r="C21" s="578"/>
      <c r="D21" s="582">
        <f>[1]TDSheet!$F$550</f>
        <v>2.6</v>
      </c>
      <c r="E21" s="582"/>
      <c r="F21" s="581">
        <f>[2]TDSheet!$F$106</f>
        <v>3.3443999999999998</v>
      </c>
      <c r="G21" s="584"/>
      <c r="H21" s="19"/>
    </row>
    <row r="22" spans="1:8" s="20" customFormat="1" x14ac:dyDescent="0.25">
      <c r="A22" s="18" t="s">
        <v>23</v>
      </c>
      <c r="B22" s="577"/>
      <c r="C22" s="578"/>
      <c r="D22" s="582">
        <f>[1]TDSheet!$G$550</f>
        <v>1.8</v>
      </c>
      <c r="E22" s="582"/>
      <c r="F22" s="581">
        <f>[2]TDSheet!$G$106</f>
        <v>2.2999999999999998</v>
      </c>
      <c r="G22" s="584"/>
      <c r="H22" s="19"/>
    </row>
    <row r="23" spans="1:8" s="20" customFormat="1" x14ac:dyDescent="0.25">
      <c r="A23" s="18" t="s">
        <v>24</v>
      </c>
      <c r="B23" s="577"/>
      <c r="C23" s="578"/>
      <c r="D23" s="581">
        <f>[1]TDSheet!$H$550</f>
        <v>26.8</v>
      </c>
      <c r="E23" s="581"/>
      <c r="F23" s="593">
        <f>[2]TDSheet!$H$106</f>
        <v>34</v>
      </c>
      <c r="G23" s="594"/>
      <c r="H23" s="19"/>
    </row>
    <row r="24" spans="1:8" s="20" customFormat="1" ht="15.75" thickBot="1" x14ac:dyDescent="0.3">
      <c r="A24" s="21" t="s">
        <v>26</v>
      </c>
      <c r="B24" s="579"/>
      <c r="C24" s="580"/>
      <c r="D24" s="605">
        <f>[1]TDSheet!$I$550</f>
        <v>0.3</v>
      </c>
      <c r="E24" s="605"/>
      <c r="F24" s="603">
        <f>[2]TDSheet!$I$106</f>
        <v>0.37</v>
      </c>
      <c r="G24" s="604"/>
      <c r="H24" s="19"/>
    </row>
    <row r="25" spans="1:8" s="2" customFormat="1" ht="15.75" thickBot="1" x14ac:dyDescent="0.3">
      <c r="A25" s="11"/>
      <c r="B25" s="12"/>
      <c r="C25" s="12"/>
      <c r="D25" s="13"/>
      <c r="E25" s="13"/>
      <c r="F25" s="12"/>
      <c r="G25" s="14"/>
      <c r="H25" s="19"/>
    </row>
    <row r="26" spans="1:8" s="2" customFormat="1" x14ac:dyDescent="0.25">
      <c r="A26" s="623" t="s">
        <v>28</v>
      </c>
      <c r="B26" s="625" t="s">
        <v>737</v>
      </c>
      <c r="C26" s="625"/>
      <c r="D26" s="625"/>
      <c r="E26" s="625"/>
      <c r="F26" s="625"/>
      <c r="G26" s="626"/>
      <c r="H26" s="19"/>
    </row>
    <row r="27" spans="1:8" s="2" customFormat="1" ht="54.75" customHeight="1" thickBot="1" x14ac:dyDescent="0.3">
      <c r="A27" s="624"/>
      <c r="B27" s="627"/>
      <c r="C27" s="627"/>
      <c r="D27" s="627"/>
      <c r="E27" s="627"/>
      <c r="F27" s="627"/>
      <c r="G27" s="628"/>
      <c r="H27" s="19"/>
    </row>
    <row r="28" spans="1:8" ht="15.75" thickBot="1" x14ac:dyDescent="0.3"/>
    <row r="29" spans="1:8" ht="25.5" customHeight="1" x14ac:dyDescent="0.25">
      <c r="A29" s="57" t="s">
        <v>0</v>
      </c>
      <c r="B29" s="669" t="s">
        <v>214</v>
      </c>
      <c r="C29" s="669"/>
      <c r="D29" s="669"/>
      <c r="E29" s="669"/>
      <c r="F29" s="669"/>
      <c r="G29" s="670"/>
      <c r="H29" s="19"/>
    </row>
    <row r="30" spans="1:8" s="1" customFormat="1" ht="21.75" customHeight="1" x14ac:dyDescent="0.25">
      <c r="A30" s="3" t="s">
        <v>2</v>
      </c>
      <c r="B30" s="647" t="s">
        <v>200</v>
      </c>
      <c r="C30" s="647"/>
      <c r="D30" s="647"/>
      <c r="E30" s="647"/>
      <c r="F30" s="647"/>
      <c r="G30" s="648"/>
      <c r="H30" s="42"/>
    </row>
    <row r="31" spans="1:8" ht="18.75" customHeight="1" x14ac:dyDescent="0.25">
      <c r="A31" s="5" t="s">
        <v>4</v>
      </c>
      <c r="B31" s="649">
        <v>351</v>
      </c>
      <c r="C31" s="649"/>
      <c r="D31" s="649"/>
      <c r="E31" s="649"/>
      <c r="F31" s="649"/>
      <c r="G31" s="650"/>
      <c r="H31" s="19"/>
    </row>
    <row r="32" spans="1:8" s="1" customFormat="1" ht="41.25" customHeight="1" x14ac:dyDescent="0.25">
      <c r="A32" s="6" t="s">
        <v>5</v>
      </c>
      <c r="B32" s="621" t="s">
        <v>6</v>
      </c>
      <c r="C32" s="621"/>
      <c r="D32" s="621"/>
      <c r="E32" s="621"/>
      <c r="F32" s="621"/>
      <c r="G32" s="622"/>
      <c r="H32" s="42"/>
    </row>
    <row r="33" spans="1:8" x14ac:dyDescent="0.25">
      <c r="A33" s="633" t="s">
        <v>7</v>
      </c>
      <c r="B33" s="636" t="s">
        <v>9</v>
      </c>
      <c r="C33" s="636"/>
      <c r="D33" s="636"/>
      <c r="E33" s="636"/>
      <c r="F33" s="636"/>
      <c r="G33" s="637"/>
      <c r="H33" s="19"/>
    </row>
    <row r="34" spans="1:8" x14ac:dyDescent="0.25">
      <c r="A34" s="634"/>
      <c r="B34" s="636" t="s">
        <v>10</v>
      </c>
      <c r="C34" s="636"/>
      <c r="D34" s="636"/>
      <c r="E34" s="636"/>
      <c r="F34" s="636"/>
      <c r="G34" s="637"/>
      <c r="H34" s="19"/>
    </row>
    <row r="35" spans="1:8" s="1" customFormat="1" ht="25.5" customHeight="1" x14ac:dyDescent="0.25">
      <c r="A35" s="635"/>
      <c r="B35" s="638"/>
      <c r="C35" s="639"/>
      <c r="D35" s="7" t="s">
        <v>8</v>
      </c>
      <c r="E35" s="7" t="s">
        <v>11</v>
      </c>
      <c r="F35" s="7" t="s">
        <v>8</v>
      </c>
      <c r="G35" s="8" t="s">
        <v>11</v>
      </c>
      <c r="H35" s="42"/>
    </row>
    <row r="36" spans="1:8" s="1" customFormat="1" ht="18" customHeight="1" x14ac:dyDescent="0.25">
      <c r="A36" s="22" t="s">
        <v>14</v>
      </c>
      <c r="B36" s="640"/>
      <c r="C36" s="641"/>
      <c r="D36" s="23">
        <v>10</v>
      </c>
      <c r="E36" s="23">
        <v>10</v>
      </c>
      <c r="F36" s="23">
        <v>12.5</v>
      </c>
      <c r="G36" s="32">
        <v>12.5</v>
      </c>
      <c r="H36" s="42"/>
    </row>
    <row r="37" spans="1:8" s="1" customFormat="1" ht="18" customHeight="1" x14ac:dyDescent="0.25">
      <c r="A37" s="22" t="s">
        <v>129</v>
      </c>
      <c r="B37" s="640"/>
      <c r="C37" s="641"/>
      <c r="D37" s="23">
        <v>0.9</v>
      </c>
      <c r="E37" s="23">
        <v>0.9</v>
      </c>
      <c r="F37" s="23">
        <v>1.1000000000000001</v>
      </c>
      <c r="G37" s="32">
        <v>1.1000000000000001</v>
      </c>
      <c r="H37" s="42"/>
    </row>
    <row r="38" spans="1:8" s="1" customFormat="1" ht="18" customHeight="1" x14ac:dyDescent="0.25">
      <c r="A38" s="22" t="s">
        <v>130</v>
      </c>
      <c r="B38" s="640"/>
      <c r="C38" s="641"/>
      <c r="D38" s="23">
        <v>0.9</v>
      </c>
      <c r="E38" s="23">
        <v>0.9</v>
      </c>
      <c r="F38" s="23">
        <v>1.1000000000000001</v>
      </c>
      <c r="G38" s="32">
        <v>1.1000000000000001</v>
      </c>
      <c r="H38" s="42"/>
    </row>
    <row r="39" spans="1:8" s="36" customFormat="1" ht="19.5" customHeight="1" x14ac:dyDescent="0.25">
      <c r="A39" s="22" t="s">
        <v>15</v>
      </c>
      <c r="B39" s="640"/>
      <c r="C39" s="641"/>
      <c r="D39" s="25">
        <v>10</v>
      </c>
      <c r="E39" s="23">
        <v>10</v>
      </c>
      <c r="F39" s="25">
        <v>12.5</v>
      </c>
      <c r="G39" s="32">
        <v>12.5</v>
      </c>
      <c r="H39" s="171"/>
    </row>
    <row r="40" spans="1:8" s="1" customFormat="1" ht="19.5" customHeight="1" x14ac:dyDescent="0.25">
      <c r="A40" s="22" t="s">
        <v>13</v>
      </c>
      <c r="B40" s="640"/>
      <c r="C40" s="641"/>
      <c r="D40" s="23">
        <v>1.6</v>
      </c>
      <c r="E40" s="23">
        <v>1.6</v>
      </c>
      <c r="F40" s="23">
        <v>2</v>
      </c>
      <c r="G40" s="32">
        <v>2</v>
      </c>
      <c r="H40" s="42"/>
    </row>
    <row r="41" spans="1:8" s="1" customFormat="1" ht="19.5" customHeight="1" x14ac:dyDescent="0.25">
      <c r="A41" s="73" t="s">
        <v>203</v>
      </c>
      <c r="B41" s="640"/>
      <c r="C41" s="641"/>
      <c r="D41" s="74">
        <v>1E-3</v>
      </c>
      <c r="E41" s="74">
        <v>1E-3</v>
      </c>
      <c r="F41" s="75">
        <v>1.2999999999999999E-3</v>
      </c>
      <c r="G41" s="75">
        <v>1.2999999999999999E-3</v>
      </c>
      <c r="H41" s="42"/>
    </row>
    <row r="42" spans="1:8" s="2" customFormat="1" ht="15.75" thickBot="1" x14ac:dyDescent="0.3">
      <c r="A42" s="9" t="s">
        <v>16</v>
      </c>
      <c r="B42" s="642"/>
      <c r="C42" s="643"/>
      <c r="D42" s="27">
        <v>0</v>
      </c>
      <c r="E42" s="29">
        <v>20</v>
      </c>
      <c r="F42" s="27">
        <v>0</v>
      </c>
      <c r="G42" s="28">
        <v>25</v>
      </c>
      <c r="H42" s="19"/>
    </row>
    <row r="43" spans="1:8" s="15" customFormat="1" ht="12.75" thickBot="1" x14ac:dyDescent="0.25">
      <c r="A43" s="613"/>
      <c r="B43" s="614"/>
      <c r="C43" s="614"/>
      <c r="D43" s="614"/>
      <c r="E43" s="614"/>
      <c r="F43" s="614"/>
      <c r="G43" s="615"/>
      <c r="H43" s="85"/>
    </row>
    <row r="44" spans="1:8" s="2" customFormat="1" x14ac:dyDescent="0.25">
      <c r="A44" s="616" t="s">
        <v>20</v>
      </c>
      <c r="B44" s="617"/>
      <c r="C44" s="617"/>
      <c r="D44" s="617"/>
      <c r="E44" s="617"/>
      <c r="F44" s="617"/>
      <c r="G44" s="618"/>
      <c r="H44" s="19"/>
    </row>
    <row r="45" spans="1:8" s="2" customFormat="1" x14ac:dyDescent="0.25">
      <c r="A45" s="10" t="s">
        <v>27</v>
      </c>
      <c r="B45" s="619"/>
      <c r="C45" s="619"/>
      <c r="D45" s="619" t="s">
        <v>201</v>
      </c>
      <c r="E45" s="619"/>
      <c r="F45" s="619" t="s">
        <v>202</v>
      </c>
      <c r="G45" s="620"/>
      <c r="H45" s="19"/>
    </row>
    <row r="46" spans="1:8" s="2" customFormat="1" x14ac:dyDescent="0.25">
      <c r="A46" s="629" t="s">
        <v>25</v>
      </c>
      <c r="B46" s="630"/>
      <c r="C46" s="630"/>
      <c r="D46" s="630"/>
      <c r="E46" s="630"/>
      <c r="F46" s="630"/>
      <c r="G46" s="631"/>
      <c r="H46" s="19"/>
    </row>
    <row r="47" spans="1:8" s="20" customFormat="1" x14ac:dyDescent="0.25">
      <c r="A47" s="18" t="s">
        <v>21</v>
      </c>
      <c r="B47" s="575"/>
      <c r="C47" s="576"/>
      <c r="D47" s="582">
        <f>[1]TDSheet!$E$428</f>
        <v>0.3</v>
      </c>
      <c r="E47" s="582"/>
      <c r="F47" s="581">
        <f>[2]TDSheet!$E$427</f>
        <v>0.4</v>
      </c>
      <c r="G47" s="584"/>
      <c r="H47" s="19"/>
    </row>
    <row r="48" spans="1:8" s="20" customFormat="1" x14ac:dyDescent="0.25">
      <c r="A48" s="18" t="s">
        <v>22</v>
      </c>
      <c r="B48" s="577"/>
      <c r="C48" s="578"/>
      <c r="D48" s="582">
        <f>[1]TDSheet!$F$428</f>
        <v>0.7</v>
      </c>
      <c r="E48" s="582"/>
      <c r="F48" s="581">
        <f>[2]TDSheet!$F$427</f>
        <v>0.9</v>
      </c>
      <c r="G48" s="584"/>
      <c r="H48" s="19"/>
    </row>
    <row r="49" spans="1:10" s="20" customFormat="1" x14ac:dyDescent="0.25">
      <c r="A49" s="18" t="s">
        <v>23</v>
      </c>
      <c r="B49" s="577"/>
      <c r="C49" s="578"/>
      <c r="D49" s="582">
        <f>[1]TDSheet!$G$428</f>
        <v>2.8</v>
      </c>
      <c r="E49" s="582"/>
      <c r="F49" s="581">
        <f>[2]TDSheet!$G$427</f>
        <v>3.5</v>
      </c>
      <c r="G49" s="584"/>
      <c r="H49" s="19"/>
    </row>
    <row r="50" spans="1:10" s="20" customFormat="1" x14ac:dyDescent="0.25">
      <c r="A50" s="18" t="s">
        <v>24</v>
      </c>
      <c r="B50" s="577"/>
      <c r="C50" s="578"/>
      <c r="D50" s="581">
        <f>[1]TDSheet!$H$428</f>
        <v>20.6</v>
      </c>
      <c r="E50" s="581"/>
      <c r="F50" s="593">
        <f>[2]TDSheet!$H$427</f>
        <v>26</v>
      </c>
      <c r="G50" s="594"/>
      <c r="H50" s="19"/>
    </row>
    <row r="51" spans="1:10" s="20" customFormat="1" ht="15.75" thickBot="1" x14ac:dyDescent="0.3">
      <c r="A51" s="21" t="s">
        <v>26</v>
      </c>
      <c r="B51" s="579"/>
      <c r="C51" s="580"/>
      <c r="D51" s="605">
        <f>[1]TDSheet!$I$428</f>
        <v>0.1</v>
      </c>
      <c r="E51" s="605"/>
      <c r="F51" s="605">
        <f>[2]TDSheet!$I$427</f>
        <v>0.12</v>
      </c>
      <c r="G51" s="604"/>
      <c r="H51" s="19"/>
    </row>
    <row r="52" spans="1:10" s="2" customFormat="1" ht="15.75" thickBot="1" x14ac:dyDescent="0.3">
      <c r="A52" s="11"/>
      <c r="B52" s="12"/>
      <c r="C52" s="12"/>
      <c r="D52" s="13"/>
      <c r="E52" s="13"/>
      <c r="F52" s="12"/>
      <c r="G52" s="14"/>
      <c r="H52" s="19"/>
    </row>
    <row r="53" spans="1:10" s="2" customFormat="1" x14ac:dyDescent="0.25">
      <c r="A53" s="623" t="s">
        <v>28</v>
      </c>
      <c r="B53" s="625" t="s">
        <v>204</v>
      </c>
      <c r="C53" s="625"/>
      <c r="D53" s="625"/>
      <c r="E53" s="625"/>
      <c r="F53" s="625"/>
      <c r="G53" s="626"/>
      <c r="H53" s="19"/>
    </row>
    <row r="54" spans="1:10" s="2" customFormat="1" ht="69" customHeight="1" thickBot="1" x14ac:dyDescent="0.3">
      <c r="A54" s="624"/>
      <c r="B54" s="627"/>
      <c r="C54" s="627"/>
      <c r="D54" s="627"/>
      <c r="E54" s="627"/>
      <c r="F54" s="627"/>
      <c r="G54" s="628"/>
      <c r="H54" s="19"/>
    </row>
    <row r="55" spans="1:10" s="2" customFormat="1" ht="18.75" customHeight="1" x14ac:dyDescent="0.25">
      <c r="A55" s="38"/>
      <c r="B55" s="149"/>
      <c r="C55" s="149"/>
      <c r="D55" s="149"/>
      <c r="E55" s="149"/>
      <c r="F55" s="149"/>
      <c r="G55" s="149"/>
      <c r="H55" s="19"/>
    </row>
    <row r="56" spans="1:10" ht="15.75" thickBot="1" x14ac:dyDescent="0.3">
      <c r="H56" s="202"/>
      <c r="I56" s="165"/>
      <c r="J56" s="165"/>
    </row>
    <row r="57" spans="1:10" ht="25.5" customHeight="1" x14ac:dyDescent="0.25">
      <c r="A57" s="57" t="s">
        <v>0</v>
      </c>
      <c r="B57" s="645" t="s">
        <v>792</v>
      </c>
      <c r="C57" s="645"/>
      <c r="D57" s="645"/>
      <c r="E57" s="645"/>
      <c r="F57" s="645"/>
      <c r="G57" s="646"/>
      <c r="H57" s="277"/>
      <c r="I57" s="4"/>
      <c r="J57" s="165"/>
    </row>
    <row r="58" spans="1:10" s="1" customFormat="1" ht="21.75" customHeight="1" x14ac:dyDescent="0.25">
      <c r="A58" s="3" t="s">
        <v>2</v>
      </c>
      <c r="B58" s="647" t="s">
        <v>212</v>
      </c>
      <c r="C58" s="647"/>
      <c r="D58" s="647"/>
      <c r="E58" s="647"/>
      <c r="F58" s="647"/>
      <c r="G58" s="648"/>
      <c r="H58" s="277"/>
      <c r="I58" s="4"/>
      <c r="J58" s="98"/>
    </row>
    <row r="59" spans="1:10" ht="18.75" customHeight="1" x14ac:dyDescent="0.25">
      <c r="A59" s="5" t="s">
        <v>4</v>
      </c>
      <c r="B59" s="649">
        <v>354</v>
      </c>
      <c r="C59" s="649"/>
      <c r="D59" s="649"/>
      <c r="E59" s="649"/>
      <c r="F59" s="649"/>
      <c r="G59" s="650"/>
      <c r="H59" s="278"/>
      <c r="I59" s="154"/>
      <c r="J59" s="165"/>
    </row>
    <row r="60" spans="1:10" s="1" customFormat="1" ht="41.25" customHeight="1" x14ac:dyDescent="0.25">
      <c r="A60" s="6" t="s">
        <v>5</v>
      </c>
      <c r="B60" s="667" t="s">
        <v>6</v>
      </c>
      <c r="C60" s="667"/>
      <c r="D60" s="667"/>
      <c r="E60" s="667"/>
      <c r="F60" s="667"/>
      <c r="G60" s="668"/>
      <c r="H60" s="213"/>
      <c r="I60" s="158"/>
      <c r="J60" s="98"/>
    </row>
    <row r="61" spans="1:10" x14ac:dyDescent="0.25">
      <c r="A61" s="633" t="s">
        <v>7</v>
      </c>
      <c r="B61" s="651" t="s">
        <v>9</v>
      </c>
      <c r="C61" s="649"/>
      <c r="D61" s="649"/>
      <c r="E61" s="649"/>
      <c r="F61" s="649"/>
      <c r="G61" s="650"/>
      <c r="H61" s="278"/>
      <c r="I61" s="154"/>
      <c r="J61" s="165"/>
    </row>
    <row r="62" spans="1:10" x14ac:dyDescent="0.25">
      <c r="A62" s="634"/>
      <c r="B62" s="652" t="s">
        <v>10</v>
      </c>
      <c r="C62" s="653"/>
      <c r="D62" s="653"/>
      <c r="E62" s="653"/>
      <c r="F62" s="653"/>
      <c r="G62" s="654"/>
      <c r="H62" s="278"/>
      <c r="I62" s="154"/>
      <c r="J62" s="165"/>
    </row>
    <row r="63" spans="1:10" s="1" customFormat="1" ht="25.5" customHeight="1" x14ac:dyDescent="0.25">
      <c r="A63" s="635"/>
      <c r="B63" s="638"/>
      <c r="C63" s="639"/>
      <c r="D63" s="248" t="s">
        <v>8</v>
      </c>
      <c r="E63" s="248" t="s">
        <v>11</v>
      </c>
      <c r="F63" s="248" t="s">
        <v>8</v>
      </c>
      <c r="G63" s="46" t="s">
        <v>11</v>
      </c>
      <c r="H63" s="246"/>
      <c r="I63" s="246"/>
      <c r="J63" s="98"/>
    </row>
    <row r="64" spans="1:10" s="1" customFormat="1" ht="18" customHeight="1" x14ac:dyDescent="0.25">
      <c r="A64" s="22" t="s">
        <v>145</v>
      </c>
      <c r="B64" s="640"/>
      <c r="C64" s="641"/>
      <c r="D64" s="49">
        <v>3.5</v>
      </c>
      <c r="E64" s="49">
        <v>3.5</v>
      </c>
      <c r="F64" s="49">
        <v>5.8</v>
      </c>
      <c r="G64" s="55">
        <v>5.8</v>
      </c>
      <c r="H64" s="201"/>
      <c r="I64" s="201"/>
      <c r="J64" s="98"/>
    </row>
    <row r="65" spans="1:9" s="1" customFormat="1" ht="18" customHeight="1" x14ac:dyDescent="0.25">
      <c r="A65" s="22" t="s">
        <v>130</v>
      </c>
      <c r="B65" s="640"/>
      <c r="C65" s="641"/>
      <c r="D65" s="49">
        <v>1.1299999999999999</v>
      </c>
      <c r="E65" s="49">
        <v>1.1299999999999999</v>
      </c>
      <c r="F65" s="49">
        <v>1.4</v>
      </c>
      <c r="G65" s="55">
        <v>1.4</v>
      </c>
      <c r="H65" s="43"/>
      <c r="I65" s="43"/>
    </row>
    <row r="66" spans="1:9" s="36" customFormat="1" ht="19.5" customHeight="1" x14ac:dyDescent="0.25">
      <c r="A66" s="22" t="s">
        <v>146</v>
      </c>
      <c r="B66" s="640"/>
      <c r="C66" s="641"/>
      <c r="D66" s="54">
        <v>11.3</v>
      </c>
      <c r="E66" s="49">
        <v>11.3</v>
      </c>
      <c r="F66" s="49">
        <v>18.8</v>
      </c>
      <c r="G66" s="55">
        <v>18.8</v>
      </c>
      <c r="H66" s="113"/>
      <c r="I66" s="113"/>
    </row>
    <row r="67" spans="1:9" s="1" customFormat="1" ht="19.5" customHeight="1" x14ac:dyDescent="0.25">
      <c r="A67" s="31" t="s">
        <v>198</v>
      </c>
      <c r="B67" s="640"/>
      <c r="C67" s="641"/>
      <c r="D67" s="247">
        <v>0</v>
      </c>
      <c r="E67" s="49">
        <v>11.3</v>
      </c>
      <c r="F67" s="247">
        <v>0</v>
      </c>
      <c r="G67" s="55">
        <v>18.8</v>
      </c>
      <c r="H67" s="43"/>
      <c r="I67" s="43"/>
    </row>
    <row r="68" spans="1:9" s="1" customFormat="1" ht="19.5" customHeight="1" x14ac:dyDescent="0.25">
      <c r="A68" s="73" t="s">
        <v>148</v>
      </c>
      <c r="B68" s="640"/>
      <c r="C68" s="641"/>
      <c r="D68" s="271">
        <v>0.12</v>
      </c>
      <c r="E68" s="271">
        <v>0.12</v>
      </c>
      <c r="F68" s="49">
        <v>0.2</v>
      </c>
      <c r="G68" s="55">
        <v>0.2</v>
      </c>
      <c r="H68" s="43"/>
      <c r="I68" s="43"/>
    </row>
    <row r="69" spans="1:9" s="2" customFormat="1" ht="15.75" thickBot="1" x14ac:dyDescent="0.3">
      <c r="A69" s="9" t="s">
        <v>16</v>
      </c>
      <c r="B69" s="642"/>
      <c r="C69" s="643"/>
      <c r="D69" s="27">
        <v>0</v>
      </c>
      <c r="E69" s="29">
        <v>15</v>
      </c>
      <c r="F69" s="27">
        <v>0</v>
      </c>
      <c r="G69" s="24" t="s">
        <v>202</v>
      </c>
      <c r="H69" s="279"/>
      <c r="I69" s="162"/>
    </row>
    <row r="70" spans="1:9" s="15" customFormat="1" ht="15.75" customHeight="1" x14ac:dyDescent="0.2">
      <c r="A70" s="159"/>
      <c r="B70" s="160"/>
      <c r="C70" s="160"/>
      <c r="D70" s="160"/>
      <c r="E70" s="160"/>
      <c r="F70" s="160"/>
      <c r="G70" s="161"/>
      <c r="H70" s="280"/>
      <c r="I70" s="163"/>
    </row>
    <row r="71" spans="1:9" s="2" customFormat="1" x14ac:dyDescent="0.25">
      <c r="A71" s="666" t="s">
        <v>20</v>
      </c>
      <c r="B71" s="653"/>
      <c r="C71" s="653"/>
      <c r="D71" s="653"/>
      <c r="E71" s="653"/>
      <c r="F71" s="653"/>
      <c r="G71" s="654"/>
      <c r="H71" s="278"/>
      <c r="I71" s="154"/>
    </row>
    <row r="72" spans="1:9" s="2" customFormat="1" x14ac:dyDescent="0.25">
      <c r="A72" s="10" t="s">
        <v>27</v>
      </c>
      <c r="B72" s="619"/>
      <c r="C72" s="619"/>
      <c r="D72" s="619" t="s">
        <v>210</v>
      </c>
      <c r="E72" s="619"/>
      <c r="F72" s="619" t="s">
        <v>202</v>
      </c>
      <c r="G72" s="620"/>
      <c r="H72" s="665"/>
      <c r="I72" s="665"/>
    </row>
    <row r="73" spans="1:9" s="2" customFormat="1" x14ac:dyDescent="0.25">
      <c r="A73" s="155" t="s">
        <v>25</v>
      </c>
      <c r="B73" s="662"/>
      <c r="C73" s="663"/>
      <c r="D73" s="662"/>
      <c r="E73" s="663"/>
      <c r="F73" s="662"/>
      <c r="G73" s="664"/>
      <c r="H73" s="281"/>
      <c r="I73" s="156"/>
    </row>
    <row r="74" spans="1:9" s="20" customFormat="1" x14ac:dyDescent="0.25">
      <c r="A74" s="18" t="s">
        <v>21</v>
      </c>
      <c r="B74" s="498"/>
      <c r="C74" s="498"/>
      <c r="D74" s="582">
        <f>[1]TDSheet!$E$674</f>
        <v>0.2</v>
      </c>
      <c r="E74" s="582"/>
      <c r="F74" s="657">
        <f>[4]TDSheet!$E$559</f>
        <v>4.2</v>
      </c>
      <c r="G74" s="658"/>
      <c r="H74" s="164"/>
      <c r="I74" s="164"/>
    </row>
    <row r="75" spans="1:9" s="20" customFormat="1" x14ac:dyDescent="0.25">
      <c r="A75" s="18" t="s">
        <v>22</v>
      </c>
      <c r="B75" s="498"/>
      <c r="C75" s="498"/>
      <c r="D75" s="582">
        <f>[1]TDSheet!$F$674</f>
        <v>0.9</v>
      </c>
      <c r="E75" s="582"/>
      <c r="F75" s="657">
        <f>[4]TDSheet!$F$559</f>
        <v>5.4</v>
      </c>
      <c r="G75" s="658"/>
      <c r="H75" s="164"/>
      <c r="I75" s="164"/>
    </row>
    <row r="76" spans="1:9" s="20" customFormat="1" x14ac:dyDescent="0.25">
      <c r="A76" s="18" t="s">
        <v>23</v>
      </c>
      <c r="B76" s="498"/>
      <c r="C76" s="498"/>
      <c r="D76" s="582">
        <f>[1]TDSheet!$G$674</f>
        <v>1.2</v>
      </c>
      <c r="E76" s="582"/>
      <c r="F76" s="659">
        <f>[4]TDSheet!$G$559</f>
        <v>22.3</v>
      </c>
      <c r="G76" s="658"/>
      <c r="H76" s="164"/>
      <c r="I76" s="164"/>
    </row>
    <row r="77" spans="1:9" s="20" customFormat="1" x14ac:dyDescent="0.25">
      <c r="A77" s="18" t="s">
        <v>24</v>
      </c>
      <c r="B77" s="498"/>
      <c r="C77" s="498"/>
      <c r="D77" s="581">
        <f>[1]TDSheet!$H$674</f>
        <v>16.100000000000001</v>
      </c>
      <c r="E77" s="581"/>
      <c r="F77" s="657">
        <f>[4]TDSheet!$H$559</f>
        <v>180.66</v>
      </c>
      <c r="G77" s="658"/>
      <c r="H77" s="164"/>
      <c r="I77" s="164"/>
    </row>
    <row r="78" spans="1:9" s="20" customFormat="1" ht="15.75" thickBot="1" x14ac:dyDescent="0.3">
      <c r="A78" s="166" t="s">
        <v>26</v>
      </c>
      <c r="B78" s="655"/>
      <c r="C78" s="655"/>
      <c r="D78" s="656">
        <f>[1]TDSheet!$I$674</f>
        <v>0.24</v>
      </c>
      <c r="E78" s="656"/>
      <c r="F78" s="660">
        <f>[4]TDSheet!$I$559</f>
        <v>0</v>
      </c>
      <c r="G78" s="661"/>
      <c r="H78" s="164"/>
      <c r="I78" s="164"/>
    </row>
    <row r="79" spans="1:9" s="2" customFormat="1" ht="15.75" thickBot="1" x14ac:dyDescent="0.3">
      <c r="A79" s="167"/>
      <c r="B79" s="168"/>
      <c r="C79" s="168"/>
      <c r="D79" s="168"/>
      <c r="E79" s="168"/>
      <c r="F79" s="168"/>
      <c r="G79" s="169"/>
      <c r="H79" s="281"/>
      <c r="I79" s="156"/>
    </row>
    <row r="80" spans="1:9" s="2" customFormat="1" ht="15" customHeight="1" x14ac:dyDescent="0.25">
      <c r="A80" s="644" t="s">
        <v>28</v>
      </c>
      <c r="B80" s="625" t="s">
        <v>554</v>
      </c>
      <c r="C80" s="625"/>
      <c r="D80" s="625"/>
      <c r="E80" s="625"/>
      <c r="F80" s="625"/>
      <c r="G80" s="626"/>
      <c r="H80" s="282"/>
      <c r="I80" s="157"/>
    </row>
    <row r="81" spans="1:9" s="2" customFormat="1" ht="66" customHeight="1" thickBot="1" x14ac:dyDescent="0.3">
      <c r="A81" s="624"/>
      <c r="B81" s="627"/>
      <c r="C81" s="627"/>
      <c r="D81" s="627"/>
      <c r="E81" s="627"/>
      <c r="F81" s="627"/>
      <c r="G81" s="628"/>
      <c r="H81" s="282"/>
      <c r="I81" s="157"/>
    </row>
    <row r="82" spans="1:9" ht="15.75" thickBot="1" x14ac:dyDescent="0.3"/>
    <row r="83" spans="1:9" ht="25.5" customHeight="1" x14ac:dyDescent="0.25">
      <c r="A83" s="57" t="s">
        <v>0</v>
      </c>
      <c r="B83" s="645" t="s">
        <v>956</v>
      </c>
      <c r="C83" s="645"/>
      <c r="D83" s="645"/>
      <c r="E83" s="645"/>
      <c r="F83" s="645"/>
      <c r="G83" s="646"/>
      <c r="H83" s="19"/>
    </row>
    <row r="84" spans="1:9" s="1" customFormat="1" ht="21.75" customHeight="1" x14ac:dyDescent="0.25">
      <c r="A84" s="3" t="s">
        <v>2</v>
      </c>
      <c r="B84" s="647" t="s">
        <v>209</v>
      </c>
      <c r="C84" s="647"/>
      <c r="D84" s="647"/>
      <c r="E84" s="647"/>
      <c r="F84" s="647"/>
      <c r="G84" s="648"/>
      <c r="H84" s="42"/>
    </row>
    <row r="85" spans="1:9" ht="18.75" customHeight="1" x14ac:dyDescent="0.25">
      <c r="A85" s="5" t="s">
        <v>4</v>
      </c>
      <c r="B85" s="649">
        <v>355</v>
      </c>
      <c r="C85" s="649"/>
      <c r="D85" s="649"/>
      <c r="E85" s="649"/>
      <c r="F85" s="649"/>
      <c r="G85" s="650"/>
      <c r="H85" s="19"/>
    </row>
    <row r="86" spans="1:9" s="1" customFormat="1" ht="41.25" customHeight="1" x14ac:dyDescent="0.25">
      <c r="A86" s="6" t="s">
        <v>5</v>
      </c>
      <c r="B86" s="621" t="s">
        <v>6</v>
      </c>
      <c r="C86" s="621"/>
      <c r="D86" s="621"/>
      <c r="E86" s="621"/>
      <c r="F86" s="621"/>
      <c r="G86" s="622"/>
      <c r="H86" s="42"/>
    </row>
    <row r="87" spans="1:9" x14ac:dyDescent="0.25">
      <c r="A87" s="633" t="s">
        <v>7</v>
      </c>
      <c r="B87" s="636" t="s">
        <v>9</v>
      </c>
      <c r="C87" s="636"/>
      <c r="D87" s="636"/>
      <c r="E87" s="636"/>
      <c r="F87" s="636"/>
      <c r="G87" s="637"/>
      <c r="H87" s="19"/>
    </row>
    <row r="88" spans="1:9" x14ac:dyDescent="0.25">
      <c r="A88" s="634"/>
      <c r="B88" s="636" t="s">
        <v>10</v>
      </c>
      <c r="C88" s="636"/>
      <c r="D88" s="636"/>
      <c r="E88" s="636"/>
      <c r="F88" s="636"/>
      <c r="G88" s="637"/>
      <c r="H88" s="19"/>
    </row>
    <row r="89" spans="1:9" s="1" customFormat="1" ht="25.5" customHeight="1" x14ac:dyDescent="0.25">
      <c r="A89" s="635"/>
      <c r="B89" s="638"/>
      <c r="C89" s="639"/>
      <c r="D89" s="7" t="s">
        <v>8</v>
      </c>
      <c r="E89" s="7" t="s">
        <v>11</v>
      </c>
      <c r="F89" s="7" t="s">
        <v>8</v>
      </c>
      <c r="G89" s="8" t="s">
        <v>11</v>
      </c>
      <c r="H89" s="42"/>
    </row>
    <row r="90" spans="1:9" s="1" customFormat="1" ht="18" customHeight="1" x14ac:dyDescent="0.25">
      <c r="A90" s="22" t="s">
        <v>145</v>
      </c>
      <c r="B90" s="640"/>
      <c r="C90" s="641"/>
      <c r="D90" s="25">
        <v>0</v>
      </c>
      <c r="E90" s="25">
        <v>0</v>
      </c>
      <c r="F90" s="23">
        <v>7</v>
      </c>
      <c r="G90" s="32">
        <v>7</v>
      </c>
      <c r="H90" s="42"/>
    </row>
    <row r="91" spans="1:9" s="1" customFormat="1" ht="18" customHeight="1" x14ac:dyDescent="0.25">
      <c r="A91" s="22" t="s">
        <v>130</v>
      </c>
      <c r="B91" s="640"/>
      <c r="C91" s="641"/>
      <c r="D91" s="25">
        <v>0</v>
      </c>
      <c r="E91" s="25">
        <v>0</v>
      </c>
      <c r="F91" s="23">
        <v>2.2999999999999998</v>
      </c>
      <c r="G91" s="32">
        <v>2.2999999999999998</v>
      </c>
      <c r="H91" s="42"/>
    </row>
    <row r="92" spans="1:9" s="36" customFormat="1" ht="19.5" customHeight="1" x14ac:dyDescent="0.25">
      <c r="A92" s="22" t="s">
        <v>15</v>
      </c>
      <c r="B92" s="640"/>
      <c r="C92" s="641"/>
      <c r="D92" s="25">
        <v>0</v>
      </c>
      <c r="E92" s="25">
        <v>0</v>
      </c>
      <c r="F92" s="26">
        <v>23</v>
      </c>
      <c r="G92" s="32">
        <v>23</v>
      </c>
      <c r="H92" s="171"/>
    </row>
    <row r="93" spans="1:9" s="1" customFormat="1" ht="19.5" customHeight="1" x14ac:dyDescent="0.25">
      <c r="A93" s="22" t="s">
        <v>170</v>
      </c>
      <c r="B93" s="640"/>
      <c r="C93" s="641"/>
      <c r="D93" s="25">
        <v>0</v>
      </c>
      <c r="E93" s="25">
        <v>0</v>
      </c>
      <c r="F93" s="23">
        <v>1.6</v>
      </c>
      <c r="G93" s="32">
        <v>1.6</v>
      </c>
      <c r="H93" s="42"/>
    </row>
    <row r="94" spans="1:9" s="1" customFormat="1" ht="19.5" customHeight="1" x14ac:dyDescent="0.25">
      <c r="A94" s="73" t="s">
        <v>148</v>
      </c>
      <c r="B94" s="640"/>
      <c r="C94" s="641"/>
      <c r="D94" s="30">
        <v>0</v>
      </c>
      <c r="E94" s="30">
        <v>0</v>
      </c>
      <c r="F94" s="76">
        <v>0.24</v>
      </c>
      <c r="G94" s="76">
        <v>0.24</v>
      </c>
      <c r="H94" s="42"/>
    </row>
    <row r="95" spans="1:9" s="2" customFormat="1" ht="15.75" thickBot="1" x14ac:dyDescent="0.3">
      <c r="A95" s="9" t="s">
        <v>16</v>
      </c>
      <c r="B95" s="642"/>
      <c r="C95" s="643"/>
      <c r="D95" s="27">
        <v>0</v>
      </c>
      <c r="E95" s="27">
        <v>0</v>
      </c>
      <c r="F95" s="27">
        <v>0</v>
      </c>
      <c r="G95" s="28">
        <v>30</v>
      </c>
      <c r="H95" s="19"/>
    </row>
    <row r="96" spans="1:9" s="15" customFormat="1" ht="12.75" thickBot="1" x14ac:dyDescent="0.25">
      <c r="A96" s="613"/>
      <c r="B96" s="614"/>
      <c r="C96" s="614"/>
      <c r="D96" s="614"/>
      <c r="E96" s="614"/>
      <c r="F96" s="614"/>
      <c r="G96" s="615"/>
      <c r="H96" s="85"/>
    </row>
    <row r="97" spans="1:8" s="2" customFormat="1" x14ac:dyDescent="0.25">
      <c r="A97" s="616" t="s">
        <v>20</v>
      </c>
      <c r="B97" s="617"/>
      <c r="C97" s="617"/>
      <c r="D97" s="617"/>
      <c r="E97" s="617"/>
      <c r="F97" s="617"/>
      <c r="G97" s="618"/>
      <c r="H97" s="19"/>
    </row>
    <row r="98" spans="1:8" s="2" customFormat="1" x14ac:dyDescent="0.25">
      <c r="A98" s="10" t="s">
        <v>27</v>
      </c>
      <c r="B98" s="619"/>
      <c r="C98" s="619"/>
      <c r="D98" s="619"/>
      <c r="E98" s="619"/>
      <c r="F98" s="619" t="s">
        <v>211</v>
      </c>
      <c r="G98" s="620"/>
      <c r="H98" s="19"/>
    </row>
    <row r="99" spans="1:8" s="2" customFormat="1" x14ac:dyDescent="0.25">
      <c r="A99" s="629" t="s">
        <v>25</v>
      </c>
      <c r="B99" s="630"/>
      <c r="C99" s="630"/>
      <c r="D99" s="630"/>
      <c r="E99" s="630"/>
      <c r="F99" s="630"/>
      <c r="G99" s="631"/>
      <c r="H99" s="19"/>
    </row>
    <row r="100" spans="1:8" s="20" customFormat="1" x14ac:dyDescent="0.25">
      <c r="A100" s="18" t="s">
        <v>21</v>
      </c>
      <c r="B100" s="575"/>
      <c r="C100" s="576"/>
      <c r="D100" s="632">
        <v>0</v>
      </c>
      <c r="E100" s="632"/>
      <c r="F100" s="581">
        <f>[2]TDSheet!$E$408</f>
        <v>0.4</v>
      </c>
      <c r="G100" s="584"/>
      <c r="H100" s="19"/>
    </row>
    <row r="101" spans="1:8" s="20" customFormat="1" x14ac:dyDescent="0.25">
      <c r="A101" s="18" t="s">
        <v>22</v>
      </c>
      <c r="B101" s="577"/>
      <c r="C101" s="578"/>
      <c r="D101" s="632">
        <v>0</v>
      </c>
      <c r="E101" s="632"/>
      <c r="F101" s="581">
        <f>[2]TDSheet!$F$408</f>
        <v>1.8</v>
      </c>
      <c r="G101" s="584"/>
      <c r="H101" s="19"/>
    </row>
    <row r="102" spans="1:8" s="20" customFormat="1" x14ac:dyDescent="0.25">
      <c r="A102" s="18" t="s">
        <v>23</v>
      </c>
      <c r="B102" s="577"/>
      <c r="C102" s="578"/>
      <c r="D102" s="632">
        <v>0</v>
      </c>
      <c r="E102" s="632"/>
      <c r="F102" s="581">
        <f>[2]TDSheet!$G$408</f>
        <v>3.2</v>
      </c>
      <c r="G102" s="584"/>
      <c r="H102" s="19"/>
    </row>
    <row r="103" spans="1:8" s="20" customFormat="1" x14ac:dyDescent="0.25">
      <c r="A103" s="18" t="s">
        <v>24</v>
      </c>
      <c r="B103" s="577"/>
      <c r="C103" s="578"/>
      <c r="D103" s="632">
        <v>0</v>
      </c>
      <c r="E103" s="632"/>
      <c r="F103" s="593">
        <f>[2]TDSheet!$H$408</f>
        <v>32.799999999999997</v>
      </c>
      <c r="G103" s="594"/>
      <c r="H103" s="19"/>
    </row>
    <row r="104" spans="1:8" s="20" customFormat="1" ht="15.75" thickBot="1" x14ac:dyDescent="0.3">
      <c r="A104" s="21" t="s">
        <v>26</v>
      </c>
      <c r="B104" s="579"/>
      <c r="C104" s="580"/>
      <c r="D104" s="595">
        <v>0</v>
      </c>
      <c r="E104" s="595"/>
      <c r="F104" s="605">
        <f>[2]TDSheet!$I$408</f>
        <v>0.4</v>
      </c>
      <c r="G104" s="604"/>
      <c r="H104" s="19"/>
    </row>
    <row r="105" spans="1:8" s="2" customFormat="1" ht="15.75" thickBot="1" x14ac:dyDescent="0.3">
      <c r="A105" s="11"/>
      <c r="B105" s="12"/>
      <c r="C105" s="12"/>
      <c r="D105" s="13"/>
      <c r="E105" s="13"/>
      <c r="F105" s="12"/>
      <c r="G105" s="14"/>
      <c r="H105" s="19"/>
    </row>
    <row r="106" spans="1:8" s="2" customFormat="1" x14ac:dyDescent="0.25">
      <c r="A106" s="623" t="s">
        <v>28</v>
      </c>
      <c r="B106" s="625" t="s">
        <v>213</v>
      </c>
      <c r="C106" s="625"/>
      <c r="D106" s="625"/>
      <c r="E106" s="625"/>
      <c r="F106" s="625"/>
      <c r="G106" s="626"/>
      <c r="H106" s="19"/>
    </row>
    <row r="107" spans="1:8" s="2" customFormat="1" ht="97.5" customHeight="1" thickBot="1" x14ac:dyDescent="0.3">
      <c r="A107" s="624"/>
      <c r="B107" s="627"/>
      <c r="C107" s="627"/>
      <c r="D107" s="627"/>
      <c r="E107" s="627"/>
      <c r="F107" s="627"/>
      <c r="G107" s="628"/>
      <c r="H107" s="19"/>
    </row>
    <row r="108" spans="1:8" s="2" customFormat="1" ht="25.5" customHeight="1" thickBot="1" x14ac:dyDescent="0.3">
      <c r="A108" s="38"/>
      <c r="B108" s="149"/>
      <c r="C108" s="149"/>
      <c r="D108" s="149"/>
      <c r="E108" s="149"/>
      <c r="F108" s="149"/>
      <c r="G108" s="149"/>
      <c r="H108" s="19"/>
    </row>
    <row r="109" spans="1:8" s="40" customFormat="1" ht="25.5" customHeight="1" x14ac:dyDescent="0.25">
      <c r="A109" s="79" t="s">
        <v>0</v>
      </c>
      <c r="B109" s="493" t="s">
        <v>230</v>
      </c>
      <c r="C109" s="493"/>
      <c r="D109" s="493"/>
      <c r="E109" s="493"/>
      <c r="F109" s="493"/>
      <c r="G109" s="494"/>
      <c r="H109" s="19"/>
    </row>
    <row r="110" spans="1:8" s="43" customFormat="1" ht="21.75" customHeight="1" x14ac:dyDescent="0.25">
      <c r="A110" s="41" t="s">
        <v>2</v>
      </c>
      <c r="B110" s="507" t="s">
        <v>793</v>
      </c>
      <c r="C110" s="507"/>
      <c r="D110" s="507"/>
      <c r="E110" s="507"/>
      <c r="F110" s="507"/>
      <c r="G110" s="508"/>
      <c r="H110" s="42"/>
    </row>
    <row r="111" spans="1:8" s="40" customFormat="1" ht="18.75" customHeight="1" x14ac:dyDescent="0.25">
      <c r="A111" s="44" t="s">
        <v>4</v>
      </c>
      <c r="B111" s="491" t="s">
        <v>794</v>
      </c>
      <c r="C111" s="491"/>
      <c r="D111" s="491"/>
      <c r="E111" s="491"/>
      <c r="F111" s="491"/>
      <c r="G111" s="492"/>
      <c r="H111" s="19"/>
    </row>
    <row r="112" spans="1:8" s="43" customFormat="1" ht="41.25" customHeight="1" x14ac:dyDescent="0.25">
      <c r="A112" s="45" t="s">
        <v>5</v>
      </c>
      <c r="B112" s="677" t="s">
        <v>336</v>
      </c>
      <c r="C112" s="677"/>
      <c r="D112" s="677"/>
      <c r="E112" s="677"/>
      <c r="F112" s="677"/>
      <c r="G112" s="678"/>
      <c r="H112" s="42"/>
    </row>
    <row r="113" spans="1:8" s="40" customFormat="1" x14ac:dyDescent="0.25">
      <c r="A113" s="511" t="s">
        <v>7</v>
      </c>
      <c r="B113" s="514" t="s">
        <v>9</v>
      </c>
      <c r="C113" s="514"/>
      <c r="D113" s="514"/>
      <c r="E113" s="514"/>
      <c r="F113" s="514"/>
      <c r="G113" s="515"/>
      <c r="H113" s="19"/>
    </row>
    <row r="114" spans="1:8" s="40" customFormat="1" x14ac:dyDescent="0.25">
      <c r="A114" s="512"/>
      <c r="B114" s="514" t="s">
        <v>10</v>
      </c>
      <c r="C114" s="514"/>
      <c r="D114" s="514"/>
      <c r="E114" s="514"/>
      <c r="F114" s="514"/>
      <c r="G114" s="515"/>
      <c r="H114" s="19"/>
    </row>
    <row r="115" spans="1:8" s="43" customFormat="1" ht="25.5" customHeight="1" x14ac:dyDescent="0.25">
      <c r="A115" s="513"/>
      <c r="B115" s="587"/>
      <c r="C115" s="588"/>
      <c r="D115" s="152" t="s">
        <v>8</v>
      </c>
      <c r="E115" s="152" t="s">
        <v>11</v>
      </c>
      <c r="F115" s="152" t="s">
        <v>8</v>
      </c>
      <c r="G115" s="46" t="s">
        <v>11</v>
      </c>
      <c r="H115" s="42"/>
    </row>
    <row r="116" spans="1:8" s="43" customFormat="1" ht="18" customHeight="1" x14ac:dyDescent="0.25">
      <c r="A116" s="47" t="s">
        <v>14</v>
      </c>
      <c r="B116" s="589"/>
      <c r="C116" s="590"/>
      <c r="D116" s="62">
        <v>11.3</v>
      </c>
      <c r="E116" s="62">
        <v>11.3</v>
      </c>
      <c r="F116" s="62">
        <v>22.6</v>
      </c>
      <c r="G116" s="48">
        <v>22.6</v>
      </c>
      <c r="H116" s="42"/>
    </row>
    <row r="117" spans="1:8" s="43" customFormat="1" ht="18" customHeight="1" x14ac:dyDescent="0.25">
      <c r="A117" s="47" t="s">
        <v>129</v>
      </c>
      <c r="B117" s="589"/>
      <c r="C117" s="590"/>
      <c r="D117" s="123">
        <v>0.8</v>
      </c>
      <c r="E117" s="62">
        <v>0.8</v>
      </c>
      <c r="F117" s="62">
        <v>1.6</v>
      </c>
      <c r="G117" s="48">
        <v>1.6</v>
      </c>
      <c r="H117" s="42"/>
    </row>
    <row r="118" spans="1:8" s="43" customFormat="1" ht="18" customHeight="1" x14ac:dyDescent="0.25">
      <c r="A118" s="47" t="s">
        <v>130</v>
      </c>
      <c r="B118" s="589"/>
      <c r="C118" s="590"/>
      <c r="D118" s="62">
        <v>0.8</v>
      </c>
      <c r="E118" s="62">
        <v>0.8</v>
      </c>
      <c r="F118" s="62">
        <v>1.6</v>
      </c>
      <c r="G118" s="48">
        <v>1.6</v>
      </c>
      <c r="H118" s="42"/>
    </row>
    <row r="119" spans="1:8" s="113" customFormat="1" ht="19.5" customHeight="1" x14ac:dyDescent="0.25">
      <c r="A119" s="47" t="s">
        <v>15</v>
      </c>
      <c r="B119" s="589"/>
      <c r="C119" s="590"/>
      <c r="D119" s="60">
        <v>3.7</v>
      </c>
      <c r="E119" s="62">
        <v>3.7</v>
      </c>
      <c r="F119" s="60">
        <v>7.4</v>
      </c>
      <c r="G119" s="48">
        <v>7.4</v>
      </c>
      <c r="H119" s="171"/>
    </row>
    <row r="120" spans="1:8" s="43" customFormat="1" ht="19.5" customHeight="1" x14ac:dyDescent="0.25">
      <c r="A120" s="47" t="s">
        <v>13</v>
      </c>
      <c r="B120" s="589"/>
      <c r="C120" s="590"/>
      <c r="D120" s="172">
        <v>0.15</v>
      </c>
      <c r="E120" s="172">
        <v>0.15</v>
      </c>
      <c r="F120" s="172">
        <v>0.3</v>
      </c>
      <c r="G120" s="173">
        <v>0.3</v>
      </c>
      <c r="H120" s="42"/>
    </row>
    <row r="121" spans="1:8" s="43" customFormat="1" ht="19.5" customHeight="1" x14ac:dyDescent="0.25">
      <c r="A121" s="174" t="s">
        <v>148</v>
      </c>
      <c r="B121" s="589"/>
      <c r="C121" s="590"/>
      <c r="D121" s="143">
        <v>0.15</v>
      </c>
      <c r="E121" s="143">
        <v>0.15</v>
      </c>
      <c r="F121" s="134">
        <v>0.3</v>
      </c>
      <c r="G121" s="68">
        <v>0.3</v>
      </c>
      <c r="H121" s="42"/>
    </row>
    <row r="122" spans="1:8" s="43" customFormat="1" ht="19.5" customHeight="1" x14ac:dyDescent="0.25">
      <c r="A122" s="69" t="s">
        <v>143</v>
      </c>
      <c r="B122" s="589"/>
      <c r="C122" s="590"/>
      <c r="D122" s="134">
        <v>20</v>
      </c>
      <c r="E122" s="134">
        <v>15</v>
      </c>
      <c r="F122" s="134">
        <v>40</v>
      </c>
      <c r="G122" s="68">
        <v>30</v>
      </c>
      <c r="H122" s="42"/>
    </row>
    <row r="123" spans="1:8" s="43" customFormat="1" ht="19.5" customHeight="1" x14ac:dyDescent="0.25">
      <c r="A123" s="175" t="s">
        <v>129</v>
      </c>
      <c r="B123" s="589"/>
      <c r="C123" s="590"/>
      <c r="D123" s="170">
        <v>2</v>
      </c>
      <c r="E123" s="134">
        <v>2</v>
      </c>
      <c r="F123" s="134">
        <v>4</v>
      </c>
      <c r="G123" s="68">
        <v>4</v>
      </c>
      <c r="H123" s="42"/>
    </row>
    <row r="124" spans="1:8" s="20" customFormat="1" ht="15.75" thickBot="1" x14ac:dyDescent="0.3">
      <c r="A124" s="50" t="s">
        <v>16</v>
      </c>
      <c r="B124" s="591"/>
      <c r="C124" s="592"/>
      <c r="D124" s="51">
        <v>0</v>
      </c>
      <c r="E124" s="52">
        <v>15</v>
      </c>
      <c r="F124" s="51">
        <v>0</v>
      </c>
      <c r="G124" s="53">
        <v>30</v>
      </c>
      <c r="H124" s="19"/>
    </row>
    <row r="125" spans="1:8" s="86" customFormat="1" ht="12.75" thickBot="1" x14ac:dyDescent="0.25">
      <c r="A125" s="504"/>
      <c r="B125" s="505"/>
      <c r="C125" s="505"/>
      <c r="D125" s="505"/>
      <c r="E125" s="505"/>
      <c r="F125" s="505"/>
      <c r="G125" s="506"/>
      <c r="H125" s="85"/>
    </row>
    <row r="126" spans="1:8" s="20" customFormat="1" x14ac:dyDescent="0.25">
      <c r="A126" s="519" t="s">
        <v>20</v>
      </c>
      <c r="B126" s="520"/>
      <c r="C126" s="520"/>
      <c r="D126" s="520"/>
      <c r="E126" s="520"/>
      <c r="F126" s="520"/>
      <c r="G126" s="521"/>
      <c r="H126" s="19"/>
    </row>
    <row r="127" spans="1:8" s="20" customFormat="1" x14ac:dyDescent="0.25">
      <c r="A127" s="87" t="s">
        <v>27</v>
      </c>
      <c r="B127" s="517"/>
      <c r="C127" s="517"/>
      <c r="D127" s="517" t="s">
        <v>210</v>
      </c>
      <c r="E127" s="517"/>
      <c r="F127" s="517" t="s">
        <v>211</v>
      </c>
      <c r="G127" s="518"/>
      <c r="H127" s="19"/>
    </row>
    <row r="128" spans="1:8" s="20" customFormat="1" x14ac:dyDescent="0.25">
      <c r="A128" s="500" t="s">
        <v>25</v>
      </c>
      <c r="B128" s="501"/>
      <c r="C128" s="501"/>
      <c r="D128" s="501"/>
      <c r="E128" s="501"/>
      <c r="F128" s="501"/>
      <c r="G128" s="502"/>
      <c r="H128" s="19"/>
    </row>
    <row r="129" spans="1:8" s="20" customFormat="1" x14ac:dyDescent="0.25">
      <c r="A129" s="18" t="s">
        <v>21</v>
      </c>
      <c r="B129" s="575"/>
      <c r="C129" s="576"/>
      <c r="D129" s="581">
        <f>[3]TDSheet!$E$673</f>
        <v>0.16</v>
      </c>
      <c r="E129" s="581"/>
      <c r="F129" s="581">
        <f>[4]TDSheet!$E$672</f>
        <v>0.25</v>
      </c>
      <c r="G129" s="584"/>
      <c r="H129" s="19"/>
    </row>
    <row r="130" spans="1:8" s="20" customFormat="1" x14ac:dyDescent="0.25">
      <c r="A130" s="18" t="s">
        <v>22</v>
      </c>
      <c r="B130" s="577"/>
      <c r="C130" s="578"/>
      <c r="D130" s="582">
        <f>[3]TDSheet!$F$673</f>
        <v>0.02</v>
      </c>
      <c r="E130" s="582"/>
      <c r="F130" s="581">
        <f>[4]TDSheet!$F$672</f>
        <v>2.5000000000000001E-2</v>
      </c>
      <c r="G130" s="584"/>
      <c r="H130" s="19"/>
    </row>
    <row r="131" spans="1:8" s="20" customFormat="1" x14ac:dyDescent="0.25">
      <c r="A131" s="18" t="s">
        <v>23</v>
      </c>
      <c r="B131" s="577"/>
      <c r="C131" s="578"/>
      <c r="D131" s="582">
        <f>[3]TDSheet!$G$673</f>
        <v>0.8</v>
      </c>
      <c r="E131" s="582"/>
      <c r="F131" s="581">
        <f>[4]TDSheet!$G$672</f>
        <v>1</v>
      </c>
      <c r="G131" s="584"/>
      <c r="H131" s="19"/>
    </row>
    <row r="132" spans="1:8" s="20" customFormat="1" x14ac:dyDescent="0.25">
      <c r="A132" s="18" t="s">
        <v>24</v>
      </c>
      <c r="B132" s="577"/>
      <c r="C132" s="578"/>
      <c r="D132" s="581">
        <f>[3]TDSheet!$H$673</f>
        <v>3.5</v>
      </c>
      <c r="E132" s="581"/>
      <c r="F132" s="593">
        <f>[4]TDSheet!$H$672</f>
        <v>4.38</v>
      </c>
      <c r="G132" s="594"/>
      <c r="H132" s="19"/>
    </row>
    <row r="133" spans="1:8" s="20" customFormat="1" ht="15.75" thickBot="1" x14ac:dyDescent="0.3">
      <c r="A133" s="21" t="s">
        <v>26</v>
      </c>
      <c r="B133" s="579"/>
      <c r="C133" s="580"/>
      <c r="D133" s="585">
        <f>[3]TDSheet!$I$673</f>
        <v>2</v>
      </c>
      <c r="E133" s="585"/>
      <c r="F133" s="603">
        <f>[4]TDSheet!$I$672</f>
        <v>2.5</v>
      </c>
      <c r="G133" s="604"/>
      <c r="H133" s="19"/>
    </row>
    <row r="134" spans="1:8" s="20" customFormat="1" ht="15.75" thickBot="1" x14ac:dyDescent="0.3">
      <c r="A134" s="16"/>
      <c r="B134" s="88"/>
      <c r="C134" s="88"/>
      <c r="D134" s="89"/>
      <c r="E134" s="89"/>
      <c r="F134" s="88"/>
      <c r="G134" s="90"/>
      <c r="H134" s="19"/>
    </row>
    <row r="135" spans="1:8" s="20" customFormat="1" x14ac:dyDescent="0.25">
      <c r="A135" s="483" t="s">
        <v>28</v>
      </c>
      <c r="B135" s="485" t="s">
        <v>795</v>
      </c>
      <c r="C135" s="485"/>
      <c r="D135" s="485"/>
      <c r="E135" s="485"/>
      <c r="F135" s="485"/>
      <c r="G135" s="486"/>
      <c r="H135" s="19"/>
    </row>
    <row r="136" spans="1:8" s="20" customFormat="1" ht="50.25" customHeight="1" thickBot="1" x14ac:dyDescent="0.3">
      <c r="A136" s="503"/>
      <c r="B136" s="489"/>
      <c r="C136" s="489"/>
      <c r="D136" s="489"/>
      <c r="E136" s="489"/>
      <c r="F136" s="489"/>
      <c r="G136" s="490"/>
      <c r="H136" s="19"/>
    </row>
    <row r="137" spans="1:8" s="20" customFormat="1" ht="22.5" customHeight="1" thickBot="1" x14ac:dyDescent="0.3">
      <c r="A137" s="176"/>
      <c r="B137" s="150"/>
      <c r="C137" s="150"/>
      <c r="D137" s="150"/>
      <c r="E137" s="150"/>
      <c r="F137" s="150"/>
      <c r="G137" s="150"/>
      <c r="H137" s="19"/>
    </row>
    <row r="138" spans="1:8" s="40" customFormat="1" ht="25.5" customHeight="1" x14ac:dyDescent="0.25">
      <c r="A138" s="79" t="s">
        <v>0</v>
      </c>
      <c r="B138" s="671" t="s">
        <v>240</v>
      </c>
      <c r="C138" s="671"/>
      <c r="D138" s="671"/>
      <c r="E138" s="671"/>
      <c r="F138" s="671"/>
      <c r="G138" s="672"/>
      <c r="H138" s="19"/>
    </row>
    <row r="139" spans="1:8" s="43" customFormat="1" ht="21.75" customHeight="1" x14ac:dyDescent="0.25">
      <c r="A139" s="41" t="s">
        <v>2</v>
      </c>
      <c r="B139" s="507" t="s">
        <v>224</v>
      </c>
      <c r="C139" s="507"/>
      <c r="D139" s="507"/>
      <c r="E139" s="507"/>
      <c r="F139" s="507"/>
      <c r="G139" s="508"/>
      <c r="H139" s="42"/>
    </row>
    <row r="140" spans="1:8" s="40" customFormat="1" ht="18.75" customHeight="1" x14ac:dyDescent="0.25">
      <c r="A140" s="44" t="s">
        <v>4</v>
      </c>
      <c r="B140" s="491" t="s">
        <v>229</v>
      </c>
      <c r="C140" s="491"/>
      <c r="D140" s="491"/>
      <c r="E140" s="491"/>
      <c r="F140" s="491"/>
      <c r="G140" s="492"/>
      <c r="H140" s="19"/>
    </row>
    <row r="141" spans="1:8" s="43" customFormat="1" ht="41.25" customHeight="1" x14ac:dyDescent="0.25">
      <c r="A141" s="45" t="s">
        <v>5</v>
      </c>
      <c r="B141" s="673" t="s">
        <v>51</v>
      </c>
      <c r="C141" s="673"/>
      <c r="D141" s="673"/>
      <c r="E141" s="673"/>
      <c r="F141" s="673"/>
      <c r="G141" s="674"/>
      <c r="H141" s="42"/>
    </row>
    <row r="142" spans="1:8" s="40" customFormat="1" x14ac:dyDescent="0.25">
      <c r="A142" s="511" t="s">
        <v>7</v>
      </c>
      <c r="B142" s="514" t="s">
        <v>9</v>
      </c>
      <c r="C142" s="514"/>
      <c r="D142" s="514"/>
      <c r="E142" s="514"/>
      <c r="F142" s="514"/>
      <c r="G142" s="515"/>
      <c r="H142" s="19"/>
    </row>
    <row r="143" spans="1:8" s="40" customFormat="1" x14ac:dyDescent="0.25">
      <c r="A143" s="512"/>
      <c r="B143" s="514" t="s">
        <v>10</v>
      </c>
      <c r="C143" s="514"/>
      <c r="D143" s="514"/>
      <c r="E143" s="514"/>
      <c r="F143" s="514"/>
      <c r="G143" s="515"/>
      <c r="H143" s="19"/>
    </row>
    <row r="144" spans="1:8" s="43" customFormat="1" ht="25.5" customHeight="1" x14ac:dyDescent="0.25">
      <c r="A144" s="513"/>
      <c r="B144" s="587"/>
      <c r="C144" s="588"/>
      <c r="D144" s="152" t="s">
        <v>8</v>
      </c>
      <c r="E144" s="152" t="s">
        <v>11</v>
      </c>
      <c r="F144" s="152" t="s">
        <v>8</v>
      </c>
      <c r="G144" s="46" t="s">
        <v>11</v>
      </c>
      <c r="H144" s="42"/>
    </row>
    <row r="145" spans="1:8" s="43" customFormat="1" ht="18" customHeight="1" x14ac:dyDescent="0.25">
      <c r="A145" s="47" t="s">
        <v>171</v>
      </c>
      <c r="B145" s="589"/>
      <c r="C145" s="590"/>
      <c r="D145" s="60">
        <v>4</v>
      </c>
      <c r="E145" s="62">
        <v>4</v>
      </c>
      <c r="F145" s="60">
        <v>6</v>
      </c>
      <c r="G145" s="177">
        <v>6</v>
      </c>
      <c r="H145" s="42"/>
    </row>
    <row r="146" spans="1:8" s="43" customFormat="1" ht="18" customHeight="1" x14ac:dyDescent="0.25">
      <c r="A146" s="47" t="s">
        <v>223</v>
      </c>
      <c r="B146" s="589"/>
      <c r="C146" s="590"/>
      <c r="D146" s="60">
        <v>2.5</v>
      </c>
      <c r="E146" s="62">
        <v>2.5</v>
      </c>
      <c r="F146" s="60">
        <v>3.8</v>
      </c>
      <c r="G146" s="177">
        <v>3.8</v>
      </c>
      <c r="H146" s="42"/>
    </row>
    <row r="147" spans="1:8" s="113" customFormat="1" ht="19.5" customHeight="1" x14ac:dyDescent="0.25">
      <c r="A147" s="47" t="s">
        <v>13</v>
      </c>
      <c r="B147" s="589"/>
      <c r="C147" s="590"/>
      <c r="D147" s="151">
        <v>0.32</v>
      </c>
      <c r="E147" s="62">
        <v>0.32</v>
      </c>
      <c r="F147" s="60">
        <v>0.5</v>
      </c>
      <c r="G147" s="177">
        <v>0.5</v>
      </c>
      <c r="H147" s="171"/>
    </row>
    <row r="148" spans="1:8" s="43" customFormat="1" ht="19.5" customHeight="1" x14ac:dyDescent="0.25">
      <c r="A148" s="47" t="s">
        <v>148</v>
      </c>
      <c r="B148" s="589"/>
      <c r="C148" s="590"/>
      <c r="D148" s="151">
        <v>0.16</v>
      </c>
      <c r="E148" s="172">
        <v>0.16</v>
      </c>
      <c r="F148" s="151">
        <v>0.24</v>
      </c>
      <c r="G148" s="177">
        <v>0.24</v>
      </c>
      <c r="H148" s="42"/>
    </row>
    <row r="149" spans="1:8" s="43" customFormat="1" ht="19.5" customHeight="1" x14ac:dyDescent="0.25">
      <c r="A149" s="174"/>
      <c r="B149" s="589"/>
      <c r="C149" s="590"/>
      <c r="D149" s="178"/>
      <c r="E149" s="143"/>
      <c r="F149" s="143"/>
      <c r="G149" s="143"/>
      <c r="H149" s="42"/>
    </row>
    <row r="150" spans="1:8" s="20" customFormat="1" ht="15.75" thickBot="1" x14ac:dyDescent="0.3">
      <c r="A150" s="50" t="s">
        <v>16</v>
      </c>
      <c r="B150" s="591"/>
      <c r="C150" s="592"/>
      <c r="D150" s="179"/>
      <c r="E150" s="52" t="s">
        <v>225</v>
      </c>
      <c r="F150" s="51">
        <v>0</v>
      </c>
      <c r="G150" s="53" t="s">
        <v>226</v>
      </c>
      <c r="H150" s="19"/>
    </row>
    <row r="151" spans="1:8" s="86" customFormat="1" ht="12.75" thickBot="1" x14ac:dyDescent="0.25">
      <c r="A151" s="504" t="s">
        <v>227</v>
      </c>
      <c r="B151" s="505"/>
      <c r="C151" s="505"/>
      <c r="D151" s="505"/>
      <c r="E151" s="505"/>
      <c r="F151" s="505"/>
      <c r="G151" s="506"/>
      <c r="H151" s="85"/>
    </row>
    <row r="152" spans="1:8" s="20" customFormat="1" ht="15.75" thickBot="1" x14ac:dyDescent="0.3">
      <c r="A152" s="16"/>
      <c r="B152" s="88"/>
      <c r="C152" s="88"/>
      <c r="D152" s="89"/>
      <c r="E152" s="89"/>
      <c r="F152" s="88"/>
      <c r="G152" s="90"/>
      <c r="H152" s="19"/>
    </row>
    <row r="153" spans="1:8" s="20" customFormat="1" x14ac:dyDescent="0.25">
      <c r="A153" s="483" t="s">
        <v>28</v>
      </c>
      <c r="B153" s="485" t="s">
        <v>228</v>
      </c>
      <c r="C153" s="485"/>
      <c r="D153" s="485"/>
      <c r="E153" s="485"/>
      <c r="F153" s="485"/>
      <c r="G153" s="486"/>
      <c r="H153" s="19"/>
    </row>
    <row r="154" spans="1:8" s="20" customFormat="1" ht="15.75" customHeight="1" thickBot="1" x14ac:dyDescent="0.3">
      <c r="A154" s="503"/>
      <c r="B154" s="489"/>
      <c r="C154" s="489"/>
      <c r="D154" s="489"/>
      <c r="E154" s="489"/>
      <c r="F154" s="489"/>
      <c r="G154" s="490"/>
      <c r="H154" s="19"/>
    </row>
    <row r="155" spans="1:8" s="20" customFormat="1" ht="30" customHeight="1" thickBot="1" x14ac:dyDescent="0.3">
      <c r="A155" s="176"/>
      <c r="B155" s="150"/>
      <c r="C155" s="150"/>
      <c r="D155" s="150"/>
      <c r="E155" s="150"/>
      <c r="F155" s="150"/>
      <c r="G155" s="150"/>
      <c r="H155" s="19"/>
    </row>
    <row r="156" spans="1:8" s="40" customFormat="1" ht="25.5" customHeight="1" x14ac:dyDescent="0.25">
      <c r="A156" s="79" t="s">
        <v>0</v>
      </c>
      <c r="B156" s="671" t="s">
        <v>957</v>
      </c>
      <c r="C156" s="671"/>
      <c r="D156" s="671"/>
      <c r="E156" s="671"/>
      <c r="F156" s="671"/>
      <c r="G156" s="672"/>
      <c r="H156" s="19"/>
    </row>
    <row r="157" spans="1:8" s="43" customFormat="1" ht="21.75" customHeight="1" x14ac:dyDescent="0.25">
      <c r="A157" s="41" t="s">
        <v>2</v>
      </c>
      <c r="B157" s="507" t="s">
        <v>221</v>
      </c>
      <c r="C157" s="507"/>
      <c r="D157" s="507"/>
      <c r="E157" s="507"/>
      <c r="F157" s="507"/>
      <c r="G157" s="508"/>
      <c r="H157" s="42"/>
    </row>
    <row r="158" spans="1:8" s="40" customFormat="1" ht="18.75" customHeight="1" x14ac:dyDescent="0.25">
      <c r="A158" s="44" t="s">
        <v>4</v>
      </c>
      <c r="B158" s="507" t="s">
        <v>217</v>
      </c>
      <c r="C158" s="507"/>
      <c r="D158" s="507"/>
      <c r="E158" s="507"/>
      <c r="F158" s="507"/>
      <c r="G158" s="508"/>
      <c r="H158" s="19"/>
    </row>
    <row r="159" spans="1:8" s="43" customFormat="1" ht="41.25" customHeight="1" x14ac:dyDescent="0.25">
      <c r="A159" s="45" t="s">
        <v>5</v>
      </c>
      <c r="B159" s="673" t="s">
        <v>220</v>
      </c>
      <c r="C159" s="673"/>
      <c r="D159" s="673"/>
      <c r="E159" s="673"/>
      <c r="F159" s="673"/>
      <c r="G159" s="674"/>
      <c r="H159" s="42"/>
    </row>
    <row r="160" spans="1:8" s="40" customFormat="1" x14ac:dyDescent="0.25">
      <c r="A160" s="511" t="s">
        <v>7</v>
      </c>
      <c r="B160" s="514" t="s">
        <v>9</v>
      </c>
      <c r="C160" s="514"/>
      <c r="D160" s="514"/>
      <c r="E160" s="514"/>
      <c r="F160" s="514"/>
      <c r="G160" s="515"/>
      <c r="H160" s="19"/>
    </row>
    <row r="161" spans="1:10" s="40" customFormat="1" x14ac:dyDescent="0.25">
      <c r="A161" s="512"/>
      <c r="B161" s="514" t="s">
        <v>10</v>
      </c>
      <c r="C161" s="514"/>
      <c r="D161" s="514"/>
      <c r="E161" s="514"/>
      <c r="F161" s="514"/>
      <c r="G161" s="515"/>
      <c r="H161" s="19"/>
    </row>
    <row r="162" spans="1:10" s="43" customFormat="1" ht="25.5" customHeight="1" x14ac:dyDescent="0.25">
      <c r="A162" s="513"/>
      <c r="B162" s="587"/>
      <c r="C162" s="588"/>
      <c r="D162" s="152" t="s">
        <v>8</v>
      </c>
      <c r="E162" s="152" t="s">
        <v>11</v>
      </c>
      <c r="F162" s="152" t="s">
        <v>8</v>
      </c>
      <c r="G162" s="46" t="s">
        <v>11</v>
      </c>
      <c r="H162" s="42"/>
    </row>
    <row r="163" spans="1:10" s="43" customFormat="1" ht="18" customHeight="1" x14ac:dyDescent="0.25">
      <c r="A163" s="47" t="s">
        <v>218</v>
      </c>
      <c r="B163" s="589"/>
      <c r="C163" s="590"/>
      <c r="D163" s="83">
        <v>2.5</v>
      </c>
      <c r="E163" s="83">
        <v>2.2000000000000002</v>
      </c>
      <c r="F163" s="49">
        <v>3</v>
      </c>
      <c r="G163" s="55">
        <v>2.7</v>
      </c>
      <c r="H163" s="42"/>
    </row>
    <row r="164" spans="1:10" s="43" customFormat="1" ht="18" customHeight="1" x14ac:dyDescent="0.25">
      <c r="A164" s="47" t="s">
        <v>13</v>
      </c>
      <c r="B164" s="589"/>
      <c r="C164" s="590"/>
      <c r="D164" s="83">
        <v>10</v>
      </c>
      <c r="E164" s="83">
        <v>10</v>
      </c>
      <c r="F164" s="49">
        <v>12</v>
      </c>
      <c r="G164" s="55">
        <v>12</v>
      </c>
      <c r="H164" s="42"/>
      <c r="J164" s="144"/>
    </row>
    <row r="165" spans="1:10" s="113" customFormat="1" ht="19.5" customHeight="1" x14ac:dyDescent="0.25">
      <c r="A165" s="47" t="s">
        <v>219</v>
      </c>
      <c r="B165" s="589"/>
      <c r="C165" s="590"/>
      <c r="D165" s="83">
        <v>8</v>
      </c>
      <c r="E165" s="83">
        <v>8</v>
      </c>
      <c r="F165" s="54">
        <v>10</v>
      </c>
      <c r="G165" s="55">
        <v>10</v>
      </c>
      <c r="H165" s="171"/>
    </row>
    <row r="166" spans="1:10" s="113" customFormat="1" ht="19.5" customHeight="1" x14ac:dyDescent="0.25">
      <c r="A166" s="69" t="s">
        <v>223</v>
      </c>
      <c r="B166" s="589"/>
      <c r="C166" s="590"/>
      <c r="D166" s="71">
        <v>0.5</v>
      </c>
      <c r="E166" s="71">
        <v>0.5</v>
      </c>
      <c r="F166" s="71">
        <v>0.6</v>
      </c>
      <c r="G166" s="68">
        <v>0.6</v>
      </c>
      <c r="H166" s="171"/>
    </row>
    <row r="167" spans="1:10" s="113" customFormat="1" ht="19.5" customHeight="1" x14ac:dyDescent="0.25">
      <c r="A167" s="69" t="s">
        <v>222</v>
      </c>
      <c r="B167" s="589"/>
      <c r="C167" s="590"/>
      <c r="D167" s="71">
        <v>1</v>
      </c>
      <c r="E167" s="71">
        <v>1</v>
      </c>
      <c r="F167" s="67">
        <v>1.3</v>
      </c>
      <c r="G167" s="180">
        <v>1.3</v>
      </c>
      <c r="H167" s="171"/>
    </row>
    <row r="168" spans="1:10" s="20" customFormat="1" ht="15.75" thickBot="1" x14ac:dyDescent="0.3">
      <c r="A168" s="50" t="s">
        <v>16</v>
      </c>
      <c r="B168" s="591"/>
      <c r="C168" s="592"/>
      <c r="D168" s="51">
        <v>0</v>
      </c>
      <c r="E168" s="52">
        <v>20</v>
      </c>
      <c r="F168" s="51">
        <v>0</v>
      </c>
      <c r="G168" s="53">
        <v>25</v>
      </c>
      <c r="H168" s="19"/>
    </row>
    <row r="169" spans="1:10" s="86" customFormat="1" ht="12.75" thickBot="1" x14ac:dyDescent="0.25">
      <c r="A169" s="504"/>
      <c r="B169" s="505"/>
      <c r="C169" s="505"/>
      <c r="D169" s="505"/>
      <c r="E169" s="505"/>
      <c r="F169" s="505"/>
      <c r="G169" s="506"/>
      <c r="H169" s="85"/>
    </row>
    <row r="170" spans="1:10" s="20" customFormat="1" x14ac:dyDescent="0.25">
      <c r="A170" s="519" t="s">
        <v>20</v>
      </c>
      <c r="B170" s="520"/>
      <c r="C170" s="520"/>
      <c r="D170" s="520"/>
      <c r="E170" s="520"/>
      <c r="F170" s="520"/>
      <c r="G170" s="521"/>
      <c r="H170" s="19"/>
    </row>
    <row r="171" spans="1:10" s="20" customFormat="1" x14ac:dyDescent="0.25">
      <c r="A171" s="87" t="s">
        <v>27</v>
      </c>
      <c r="B171" s="517"/>
      <c r="C171" s="517"/>
      <c r="D171" s="517" t="s">
        <v>201</v>
      </c>
      <c r="E171" s="517"/>
      <c r="F171" s="517" t="s">
        <v>202</v>
      </c>
      <c r="G171" s="518"/>
      <c r="H171" s="19"/>
    </row>
    <row r="172" spans="1:10" s="20" customFormat="1" x14ac:dyDescent="0.25">
      <c r="A172" s="500" t="s">
        <v>25</v>
      </c>
      <c r="B172" s="501"/>
      <c r="C172" s="501"/>
      <c r="D172" s="501"/>
      <c r="E172" s="501"/>
      <c r="F172" s="501"/>
      <c r="G172" s="502"/>
      <c r="H172" s="19"/>
    </row>
    <row r="173" spans="1:10" s="20" customFormat="1" x14ac:dyDescent="0.25">
      <c r="A173" s="18" t="s">
        <v>21</v>
      </c>
      <c r="B173" s="575"/>
      <c r="C173" s="576"/>
      <c r="D173" s="593">
        <f>[1]TDSheet!$E$655</f>
        <v>0.1</v>
      </c>
      <c r="E173" s="582"/>
      <c r="F173" s="593">
        <f>[2]TDSheet!$E$654</f>
        <v>0.12</v>
      </c>
      <c r="G173" s="594"/>
      <c r="H173" s="19"/>
    </row>
    <row r="174" spans="1:10" s="20" customFormat="1" x14ac:dyDescent="0.25">
      <c r="A174" s="18" t="s">
        <v>22</v>
      </c>
      <c r="B174" s="577"/>
      <c r="C174" s="578"/>
      <c r="D174" s="675">
        <f>[1]TDSheet!$F$655</f>
        <v>0</v>
      </c>
      <c r="E174" s="675"/>
      <c r="F174" s="632">
        <f>[2]TDSheet!$F$654</f>
        <v>0</v>
      </c>
      <c r="G174" s="676"/>
      <c r="H174" s="19"/>
    </row>
    <row r="175" spans="1:10" s="20" customFormat="1" x14ac:dyDescent="0.25">
      <c r="A175" s="18" t="s">
        <v>23</v>
      </c>
      <c r="B175" s="577"/>
      <c r="C175" s="578"/>
      <c r="D175" s="582">
        <f>[1]TDSheet!$G$655</f>
        <v>13.1</v>
      </c>
      <c r="E175" s="582"/>
      <c r="F175" s="581">
        <f>[2]TDSheet!$G$654</f>
        <v>16.37</v>
      </c>
      <c r="G175" s="584"/>
      <c r="H175" s="19"/>
    </row>
    <row r="176" spans="1:10" s="20" customFormat="1" x14ac:dyDescent="0.25">
      <c r="A176" s="18" t="s">
        <v>24</v>
      </c>
      <c r="B176" s="577"/>
      <c r="C176" s="578"/>
      <c r="D176" s="581">
        <f>[1]TDSheet!$H$655</f>
        <v>60.5</v>
      </c>
      <c r="E176" s="581"/>
      <c r="F176" s="593">
        <f>[2]TDSheet!$H$654</f>
        <v>75.63</v>
      </c>
      <c r="G176" s="594"/>
      <c r="H176" s="19"/>
    </row>
    <row r="177" spans="1:8" s="20" customFormat="1" ht="15.75" thickBot="1" x14ac:dyDescent="0.3">
      <c r="A177" s="21" t="s">
        <v>26</v>
      </c>
      <c r="B177" s="579"/>
      <c r="C177" s="580"/>
      <c r="D177" s="605">
        <f>[1]TDSheet!$I$655</f>
        <v>0.1</v>
      </c>
      <c r="E177" s="605"/>
      <c r="F177" s="603">
        <f>[2]TDSheet!$I$654</f>
        <v>0.12</v>
      </c>
      <c r="G177" s="604"/>
      <c r="H177" s="19"/>
    </row>
    <row r="178" spans="1:8" s="20" customFormat="1" ht="15.75" thickBot="1" x14ac:dyDescent="0.3">
      <c r="A178" s="16"/>
      <c r="B178" s="88"/>
      <c r="C178" s="88"/>
      <c r="D178" s="89"/>
      <c r="E178" s="89"/>
      <c r="F178" s="88"/>
      <c r="G178" s="90"/>
      <c r="H178" s="19"/>
    </row>
    <row r="179" spans="1:8" s="20" customFormat="1" x14ac:dyDescent="0.25">
      <c r="A179" s="483" t="s">
        <v>28</v>
      </c>
      <c r="B179" s="485" t="s">
        <v>907</v>
      </c>
      <c r="C179" s="485"/>
      <c r="D179" s="485"/>
      <c r="E179" s="485"/>
      <c r="F179" s="485"/>
      <c r="G179" s="486"/>
      <c r="H179" s="19"/>
    </row>
    <row r="180" spans="1:8" s="20" customFormat="1" ht="90.75" customHeight="1" thickBot="1" x14ac:dyDescent="0.3">
      <c r="A180" s="503"/>
      <c r="B180" s="489"/>
      <c r="C180" s="489"/>
      <c r="D180" s="489"/>
      <c r="E180" s="489"/>
      <c r="F180" s="489"/>
      <c r="G180" s="490"/>
      <c r="H180" s="19"/>
    </row>
    <row r="181" spans="1:8" ht="15.75" thickBot="1" x14ac:dyDescent="0.3"/>
    <row r="182" spans="1:8" ht="25.5" customHeight="1" x14ac:dyDescent="0.25">
      <c r="A182" s="57" t="s">
        <v>0</v>
      </c>
      <c r="B182" s="645" t="s">
        <v>252</v>
      </c>
      <c r="C182" s="645"/>
      <c r="D182" s="645"/>
      <c r="E182" s="645"/>
      <c r="F182" s="645"/>
      <c r="G182" s="646"/>
      <c r="H182" s="19"/>
    </row>
    <row r="183" spans="1:8" s="1" customFormat="1" ht="21.75" customHeight="1" x14ac:dyDescent="0.25">
      <c r="A183" s="3" t="s">
        <v>2</v>
      </c>
      <c r="B183" s="647" t="s">
        <v>215</v>
      </c>
      <c r="C183" s="647"/>
      <c r="D183" s="647"/>
      <c r="E183" s="647"/>
      <c r="F183" s="647"/>
      <c r="G183" s="648"/>
      <c r="H183" s="42"/>
    </row>
    <row r="184" spans="1:8" ht="18.75" customHeight="1" x14ac:dyDescent="0.25">
      <c r="A184" s="5" t="s">
        <v>4</v>
      </c>
      <c r="B184" s="649">
        <v>360</v>
      </c>
      <c r="C184" s="649"/>
      <c r="D184" s="649"/>
      <c r="E184" s="649"/>
      <c r="F184" s="649"/>
      <c r="G184" s="650"/>
      <c r="H184" s="19"/>
    </row>
    <row r="185" spans="1:8" s="1" customFormat="1" ht="41.25" customHeight="1" x14ac:dyDescent="0.25">
      <c r="A185" s="6" t="s">
        <v>5</v>
      </c>
      <c r="B185" s="621" t="s">
        <v>6</v>
      </c>
      <c r="C185" s="621"/>
      <c r="D185" s="621"/>
      <c r="E185" s="621"/>
      <c r="F185" s="621"/>
      <c r="G185" s="622"/>
      <c r="H185" s="42"/>
    </row>
    <row r="186" spans="1:8" x14ac:dyDescent="0.25">
      <c r="A186" s="633" t="s">
        <v>7</v>
      </c>
      <c r="B186" s="636" t="s">
        <v>9</v>
      </c>
      <c r="C186" s="636"/>
      <c r="D186" s="636"/>
      <c r="E186" s="636"/>
      <c r="F186" s="636"/>
      <c r="G186" s="637"/>
      <c r="H186" s="19"/>
    </row>
    <row r="187" spans="1:8" x14ac:dyDescent="0.25">
      <c r="A187" s="634"/>
      <c r="B187" s="636" t="s">
        <v>10</v>
      </c>
      <c r="C187" s="636"/>
      <c r="D187" s="636"/>
      <c r="E187" s="636"/>
      <c r="F187" s="636"/>
      <c r="G187" s="637"/>
      <c r="H187" s="19"/>
    </row>
    <row r="188" spans="1:8" s="1" customFormat="1" ht="25.5" customHeight="1" x14ac:dyDescent="0.25">
      <c r="A188" s="635"/>
      <c r="B188" s="638"/>
      <c r="C188" s="639"/>
      <c r="D188" s="7" t="s">
        <v>8</v>
      </c>
      <c r="E188" s="7" t="s">
        <v>11</v>
      </c>
      <c r="F188" s="7" t="s">
        <v>8</v>
      </c>
      <c r="G188" s="8" t="s">
        <v>11</v>
      </c>
      <c r="H188" s="42"/>
    </row>
    <row r="189" spans="1:8" s="1" customFormat="1" ht="18" customHeight="1" x14ac:dyDescent="0.25">
      <c r="A189" s="22" t="s">
        <v>56</v>
      </c>
      <c r="B189" s="640"/>
      <c r="C189" s="641"/>
      <c r="D189" s="78">
        <v>7</v>
      </c>
      <c r="E189" s="78">
        <v>6.8</v>
      </c>
      <c r="F189" s="35">
        <v>8.6999999999999993</v>
      </c>
      <c r="G189" s="77">
        <v>8.5</v>
      </c>
      <c r="H189" s="42"/>
    </row>
    <row r="190" spans="1:8" s="1" customFormat="1" ht="18" customHeight="1" x14ac:dyDescent="0.25">
      <c r="A190" s="22" t="s">
        <v>13</v>
      </c>
      <c r="B190" s="640"/>
      <c r="C190" s="641"/>
      <c r="D190" s="78">
        <v>13</v>
      </c>
      <c r="E190" s="78">
        <v>13</v>
      </c>
      <c r="F190" s="35">
        <v>16.3</v>
      </c>
      <c r="G190" s="77">
        <v>16.3</v>
      </c>
      <c r="H190" s="42"/>
    </row>
    <row r="191" spans="1:8" s="36" customFormat="1" ht="19.5" customHeight="1" x14ac:dyDescent="0.25">
      <c r="A191" s="22" t="s">
        <v>15</v>
      </c>
      <c r="B191" s="640"/>
      <c r="C191" s="641"/>
      <c r="D191" s="78">
        <v>3</v>
      </c>
      <c r="E191" s="78">
        <v>3</v>
      </c>
      <c r="F191" s="34">
        <v>3.8</v>
      </c>
      <c r="G191" s="77">
        <v>3.8</v>
      </c>
      <c r="H191" s="171"/>
    </row>
    <row r="192" spans="1:8" s="2" customFormat="1" ht="15.75" thickBot="1" x14ac:dyDescent="0.3">
      <c r="A192" s="9" t="s">
        <v>16</v>
      </c>
      <c r="B192" s="642"/>
      <c r="C192" s="643"/>
      <c r="D192" s="27"/>
      <c r="E192" s="29">
        <v>20</v>
      </c>
      <c r="F192" s="27">
        <v>0</v>
      </c>
      <c r="G192" s="28">
        <v>25</v>
      </c>
      <c r="H192" s="19"/>
    </row>
    <row r="193" spans="1:8" s="15" customFormat="1" ht="12.75" thickBot="1" x14ac:dyDescent="0.25">
      <c r="A193" s="613"/>
      <c r="B193" s="614"/>
      <c r="C193" s="614"/>
      <c r="D193" s="614"/>
      <c r="E193" s="614"/>
      <c r="F193" s="614"/>
      <c r="G193" s="615"/>
      <c r="H193" s="85"/>
    </row>
    <row r="194" spans="1:8" s="2" customFormat="1" x14ac:dyDescent="0.25">
      <c r="A194" s="616" t="s">
        <v>20</v>
      </c>
      <c r="B194" s="617"/>
      <c r="C194" s="617"/>
      <c r="D194" s="617"/>
      <c r="E194" s="617"/>
      <c r="F194" s="617"/>
      <c r="G194" s="618"/>
      <c r="H194" s="19"/>
    </row>
    <row r="195" spans="1:8" s="2" customFormat="1" x14ac:dyDescent="0.25">
      <c r="A195" s="10" t="s">
        <v>27</v>
      </c>
      <c r="B195" s="619"/>
      <c r="C195" s="619"/>
      <c r="D195" s="619" t="s">
        <v>201</v>
      </c>
      <c r="E195" s="619"/>
      <c r="F195" s="619" t="s">
        <v>202</v>
      </c>
      <c r="G195" s="620"/>
      <c r="H195" s="19"/>
    </row>
    <row r="196" spans="1:8" s="2" customFormat="1" x14ac:dyDescent="0.25">
      <c r="A196" s="629" t="s">
        <v>25</v>
      </c>
      <c r="B196" s="630"/>
      <c r="C196" s="630"/>
      <c r="D196" s="630"/>
      <c r="E196" s="630"/>
      <c r="F196" s="630"/>
      <c r="G196" s="631"/>
      <c r="H196" s="19"/>
    </row>
    <row r="197" spans="1:8" s="20" customFormat="1" x14ac:dyDescent="0.25">
      <c r="A197" s="18" t="s">
        <v>21</v>
      </c>
      <c r="B197" s="575"/>
      <c r="C197" s="576"/>
      <c r="D197" s="593">
        <f>[1]TDSheet!$E$125</f>
        <v>0.15</v>
      </c>
      <c r="E197" s="582"/>
      <c r="F197" s="593">
        <f>[2]TDSheet!$E$124</f>
        <v>0.18</v>
      </c>
      <c r="G197" s="594"/>
      <c r="H197" s="19"/>
    </row>
    <row r="198" spans="1:8" s="20" customFormat="1" x14ac:dyDescent="0.25">
      <c r="A198" s="18" t="s">
        <v>22</v>
      </c>
      <c r="B198" s="577"/>
      <c r="C198" s="578"/>
      <c r="D198" s="582">
        <f>[1]TDSheet!$F$125</f>
        <v>0.1</v>
      </c>
      <c r="E198" s="582"/>
      <c r="F198" s="593">
        <f>[2]TDSheet!$F$124</f>
        <v>0.12444</v>
      </c>
      <c r="G198" s="594"/>
      <c r="H198" s="19"/>
    </row>
    <row r="199" spans="1:8" s="20" customFormat="1" x14ac:dyDescent="0.25">
      <c r="A199" s="18" t="s">
        <v>23</v>
      </c>
      <c r="B199" s="577"/>
      <c r="C199" s="578"/>
      <c r="D199" s="582">
        <f>[1]TDSheet!$G$125</f>
        <v>12.1</v>
      </c>
      <c r="E199" s="582"/>
      <c r="F199" s="581">
        <f>[2]TDSheet!$G$124</f>
        <v>15.12</v>
      </c>
      <c r="G199" s="584"/>
      <c r="H199" s="19"/>
    </row>
    <row r="200" spans="1:8" s="20" customFormat="1" x14ac:dyDescent="0.25">
      <c r="A200" s="18" t="s">
        <v>24</v>
      </c>
      <c r="B200" s="577"/>
      <c r="C200" s="578"/>
      <c r="D200" s="581">
        <f>[1]TDSheet!$H$125</f>
        <v>61.5</v>
      </c>
      <c r="E200" s="581"/>
      <c r="F200" s="593">
        <f>[2]TDSheet!$H$124</f>
        <v>76.87</v>
      </c>
      <c r="G200" s="594"/>
      <c r="H200" s="19"/>
    </row>
    <row r="201" spans="1:8" s="20" customFormat="1" ht="15.75" thickBot="1" x14ac:dyDescent="0.3">
      <c r="A201" s="21" t="s">
        <v>26</v>
      </c>
      <c r="B201" s="579"/>
      <c r="C201" s="580"/>
      <c r="D201" s="605">
        <f>[1]TDSheet!$I$125</f>
        <v>5.4</v>
      </c>
      <c r="E201" s="605"/>
      <c r="F201" s="603">
        <f>[2]TDSheet!$I$124</f>
        <v>5.7</v>
      </c>
      <c r="G201" s="604"/>
      <c r="H201" s="19"/>
    </row>
    <row r="202" spans="1:8" s="2" customFormat="1" ht="15.75" thickBot="1" x14ac:dyDescent="0.3">
      <c r="A202" s="11"/>
      <c r="B202" s="12"/>
      <c r="C202" s="12"/>
      <c r="D202" s="13"/>
      <c r="E202" s="13"/>
      <c r="F202" s="12"/>
      <c r="G202" s="14"/>
      <c r="H202" s="19"/>
    </row>
    <row r="203" spans="1:8" s="2" customFormat="1" x14ac:dyDescent="0.25">
      <c r="A203" s="623" t="s">
        <v>28</v>
      </c>
      <c r="B203" s="625" t="s">
        <v>216</v>
      </c>
      <c r="C203" s="625"/>
      <c r="D203" s="625"/>
      <c r="E203" s="625"/>
      <c r="F203" s="625"/>
      <c r="G203" s="626"/>
      <c r="H203" s="19"/>
    </row>
    <row r="204" spans="1:8" s="2" customFormat="1" ht="36.75" customHeight="1" thickBot="1" x14ac:dyDescent="0.3">
      <c r="A204" s="624"/>
      <c r="B204" s="627"/>
      <c r="C204" s="627"/>
      <c r="D204" s="627"/>
      <c r="E204" s="627"/>
      <c r="F204" s="627"/>
      <c r="G204" s="628"/>
      <c r="H204" s="19"/>
    </row>
    <row r="205" spans="1:8" ht="15.75" thickBot="1" x14ac:dyDescent="0.3"/>
    <row r="206" spans="1:8" ht="25.5" customHeight="1" x14ac:dyDescent="0.25">
      <c r="A206" s="57" t="s">
        <v>0</v>
      </c>
      <c r="B206" s="645" t="s">
        <v>259</v>
      </c>
      <c r="C206" s="645"/>
      <c r="D206" s="645"/>
      <c r="E206" s="645"/>
      <c r="F206" s="645"/>
      <c r="G206" s="646"/>
      <c r="H206" s="19"/>
    </row>
    <row r="207" spans="1:8" s="1" customFormat="1" ht="21.75" customHeight="1" x14ac:dyDescent="0.25">
      <c r="A207" s="3" t="s">
        <v>2</v>
      </c>
      <c r="B207" s="647" t="s">
        <v>918</v>
      </c>
      <c r="C207" s="647"/>
      <c r="D207" s="647"/>
      <c r="E207" s="647"/>
      <c r="F207" s="647"/>
      <c r="G207" s="648"/>
      <c r="H207" s="42"/>
    </row>
    <row r="208" spans="1:8" ht="18.75" customHeight="1" x14ac:dyDescent="0.25">
      <c r="A208" s="5" t="s">
        <v>4</v>
      </c>
      <c r="B208" s="649">
        <v>361</v>
      </c>
      <c r="C208" s="649"/>
      <c r="D208" s="649"/>
      <c r="E208" s="649"/>
      <c r="F208" s="649"/>
      <c r="G208" s="650"/>
      <c r="H208" s="19"/>
    </row>
    <row r="209" spans="1:8" s="1" customFormat="1" ht="41.25" customHeight="1" x14ac:dyDescent="0.25">
      <c r="A209" s="6" t="s">
        <v>5</v>
      </c>
      <c r="B209" s="621" t="s">
        <v>6</v>
      </c>
      <c r="C209" s="621"/>
      <c r="D209" s="621"/>
      <c r="E209" s="621"/>
      <c r="F209" s="621"/>
      <c r="G209" s="622"/>
      <c r="H209" s="42"/>
    </row>
    <row r="210" spans="1:8" x14ac:dyDescent="0.25">
      <c r="A210" s="633" t="s">
        <v>7</v>
      </c>
      <c r="B210" s="636" t="s">
        <v>9</v>
      </c>
      <c r="C210" s="636"/>
      <c r="D210" s="636"/>
      <c r="E210" s="636"/>
      <c r="F210" s="636"/>
      <c r="G210" s="637"/>
      <c r="H210" s="19"/>
    </row>
    <row r="211" spans="1:8" x14ac:dyDescent="0.25">
      <c r="A211" s="634"/>
      <c r="B211" s="636" t="s">
        <v>10</v>
      </c>
      <c r="C211" s="636"/>
      <c r="D211" s="636"/>
      <c r="E211" s="636"/>
      <c r="F211" s="636"/>
      <c r="G211" s="637"/>
      <c r="H211" s="19"/>
    </row>
    <row r="212" spans="1:8" s="1" customFormat="1" ht="25.5" customHeight="1" x14ac:dyDescent="0.25">
      <c r="A212" s="635"/>
      <c r="B212" s="638"/>
      <c r="C212" s="639"/>
      <c r="D212" s="216" t="s">
        <v>8</v>
      </c>
      <c r="E212" s="216" t="s">
        <v>11</v>
      </c>
      <c r="F212" s="216" t="s">
        <v>8</v>
      </c>
      <c r="G212" s="217" t="s">
        <v>11</v>
      </c>
      <c r="H212" s="42"/>
    </row>
    <row r="213" spans="1:8" s="1" customFormat="1" ht="18" customHeight="1" x14ac:dyDescent="0.25">
      <c r="A213" s="22" t="s">
        <v>62</v>
      </c>
      <c r="B213" s="640"/>
      <c r="C213" s="641"/>
      <c r="D213" s="78">
        <v>1.7</v>
      </c>
      <c r="E213" s="78">
        <v>1.5</v>
      </c>
      <c r="F213" s="35">
        <v>3.4</v>
      </c>
      <c r="G213" s="77">
        <v>3</v>
      </c>
      <c r="H213" s="42"/>
    </row>
    <row r="214" spans="1:8" s="1" customFormat="1" ht="18" customHeight="1" x14ac:dyDescent="0.25">
      <c r="A214" s="22" t="s">
        <v>13</v>
      </c>
      <c r="B214" s="640"/>
      <c r="C214" s="641"/>
      <c r="D214" s="78">
        <v>1.5</v>
      </c>
      <c r="E214" s="78">
        <v>1.5</v>
      </c>
      <c r="F214" s="35">
        <v>3</v>
      </c>
      <c r="G214" s="77">
        <v>3</v>
      </c>
      <c r="H214" s="42"/>
    </row>
    <row r="215" spans="1:8" s="1" customFormat="1" ht="18" customHeight="1" x14ac:dyDescent="0.25">
      <c r="A215" s="22" t="s">
        <v>73</v>
      </c>
      <c r="B215" s="640"/>
      <c r="C215" s="641"/>
      <c r="D215" s="78">
        <v>0.5</v>
      </c>
      <c r="E215" s="78">
        <v>0.5</v>
      </c>
      <c r="F215" s="35">
        <v>1</v>
      </c>
      <c r="G215" s="77">
        <v>1</v>
      </c>
      <c r="H215" s="42"/>
    </row>
    <row r="216" spans="1:8" s="36" customFormat="1" ht="19.5" customHeight="1" x14ac:dyDescent="0.25">
      <c r="A216" s="22" t="s">
        <v>15</v>
      </c>
      <c r="B216" s="640"/>
      <c r="C216" s="641"/>
      <c r="D216" s="78">
        <v>13.5</v>
      </c>
      <c r="E216" s="78">
        <v>13.5</v>
      </c>
      <c r="F216" s="34">
        <v>27</v>
      </c>
      <c r="G216" s="77">
        <v>27</v>
      </c>
      <c r="H216" s="171"/>
    </row>
    <row r="217" spans="1:8" s="2" customFormat="1" ht="15.75" thickBot="1" x14ac:dyDescent="0.3">
      <c r="A217" s="9" t="s">
        <v>16</v>
      </c>
      <c r="B217" s="642"/>
      <c r="C217" s="643"/>
      <c r="D217" s="27"/>
      <c r="E217" s="29">
        <v>15</v>
      </c>
      <c r="F217" s="27">
        <v>0</v>
      </c>
      <c r="G217" s="28">
        <v>30</v>
      </c>
      <c r="H217" s="19"/>
    </row>
    <row r="218" spans="1:8" s="15" customFormat="1" ht="12.75" thickBot="1" x14ac:dyDescent="0.25">
      <c r="A218" s="613"/>
      <c r="B218" s="614"/>
      <c r="C218" s="614"/>
      <c r="D218" s="614"/>
      <c r="E218" s="614"/>
      <c r="F218" s="614"/>
      <c r="G218" s="615"/>
      <c r="H218" s="85"/>
    </row>
    <row r="219" spans="1:8" s="2" customFormat="1" x14ac:dyDescent="0.25">
      <c r="A219" s="616" t="s">
        <v>20</v>
      </c>
      <c r="B219" s="617"/>
      <c r="C219" s="617"/>
      <c r="D219" s="617"/>
      <c r="E219" s="617"/>
      <c r="F219" s="617"/>
      <c r="G219" s="618"/>
      <c r="H219" s="19"/>
    </row>
    <row r="220" spans="1:8" s="2" customFormat="1" x14ac:dyDescent="0.25">
      <c r="A220" s="10" t="s">
        <v>27</v>
      </c>
      <c r="B220" s="619"/>
      <c r="C220" s="619"/>
      <c r="D220" s="619" t="s">
        <v>210</v>
      </c>
      <c r="E220" s="619"/>
      <c r="F220" s="619" t="s">
        <v>211</v>
      </c>
      <c r="G220" s="620"/>
      <c r="H220" s="19"/>
    </row>
    <row r="221" spans="1:8" s="2" customFormat="1" x14ac:dyDescent="0.25">
      <c r="A221" s="629" t="s">
        <v>25</v>
      </c>
      <c r="B221" s="630"/>
      <c r="C221" s="630"/>
      <c r="D221" s="630"/>
      <c r="E221" s="630"/>
      <c r="F221" s="630"/>
      <c r="G221" s="631"/>
      <c r="H221" s="19"/>
    </row>
    <row r="222" spans="1:8" s="20" customFormat="1" x14ac:dyDescent="0.25">
      <c r="A222" s="18" t="s">
        <v>21</v>
      </c>
      <c r="B222" s="575"/>
      <c r="C222" s="576"/>
      <c r="D222" s="679">
        <f>[5]TDSheet!$E$281</f>
        <v>8.0000000000000002E-3</v>
      </c>
      <c r="E222" s="679"/>
      <c r="F222" s="679">
        <f>[6]TDSheet!$E$289</f>
        <v>1.6E-2</v>
      </c>
      <c r="G222" s="680"/>
      <c r="H222" s="19"/>
    </row>
    <row r="223" spans="1:8" s="20" customFormat="1" x14ac:dyDescent="0.25">
      <c r="A223" s="18" t="s">
        <v>22</v>
      </c>
      <c r="B223" s="577"/>
      <c r="C223" s="578"/>
      <c r="D223" s="582">
        <f>[5]TDSheet!$F$281</f>
        <v>3.0000000000000001E-3</v>
      </c>
      <c r="E223" s="582"/>
      <c r="F223" s="679">
        <f>[6]TDSheet!$F$289</f>
        <v>6.0000000000000001E-3</v>
      </c>
      <c r="G223" s="680"/>
      <c r="H223" s="19"/>
    </row>
    <row r="224" spans="1:8" s="20" customFormat="1" x14ac:dyDescent="0.25">
      <c r="A224" s="18" t="s">
        <v>23</v>
      </c>
      <c r="B224" s="577"/>
      <c r="C224" s="578"/>
      <c r="D224" s="593">
        <f>[5]TDSheet!$G$281</f>
        <v>2</v>
      </c>
      <c r="E224" s="582"/>
      <c r="F224" s="581">
        <f>[6]TDSheet!$G$289</f>
        <v>4</v>
      </c>
      <c r="G224" s="584"/>
      <c r="H224" s="19"/>
    </row>
    <row r="225" spans="1:8" s="20" customFormat="1" x14ac:dyDescent="0.25">
      <c r="A225" s="18" t="s">
        <v>24</v>
      </c>
      <c r="B225" s="577"/>
      <c r="C225" s="578"/>
      <c r="D225" s="581">
        <f>[5]TDSheet!$H$281</f>
        <v>7.8</v>
      </c>
      <c r="E225" s="581"/>
      <c r="F225" s="581">
        <f>[6]TDSheet!$H$289</f>
        <v>15.6</v>
      </c>
      <c r="G225" s="584"/>
      <c r="H225" s="19"/>
    </row>
    <row r="226" spans="1:8" s="20" customFormat="1" ht="15.75" thickBot="1" x14ac:dyDescent="0.3">
      <c r="A226" s="21" t="s">
        <v>26</v>
      </c>
      <c r="B226" s="579"/>
      <c r="C226" s="580"/>
      <c r="D226" s="603">
        <f>[5]TDSheet!$I$281</f>
        <v>0.6</v>
      </c>
      <c r="E226" s="605"/>
      <c r="F226" s="585">
        <f>[6]TDSheet!$I$289</f>
        <v>1.2</v>
      </c>
      <c r="G226" s="586"/>
      <c r="H226" s="19"/>
    </row>
    <row r="227" spans="1:8" s="2" customFormat="1" ht="15.75" thickBot="1" x14ac:dyDescent="0.3">
      <c r="A227" s="11"/>
      <c r="B227" s="12"/>
      <c r="C227" s="12"/>
      <c r="D227" s="13"/>
      <c r="E227" s="13"/>
      <c r="F227" s="12"/>
      <c r="G227" s="14"/>
      <c r="H227" s="19"/>
    </row>
    <row r="228" spans="1:8" s="2" customFormat="1" x14ac:dyDescent="0.25">
      <c r="A228" s="623" t="s">
        <v>28</v>
      </c>
      <c r="B228" s="625" t="s">
        <v>919</v>
      </c>
      <c r="C228" s="625"/>
      <c r="D228" s="625"/>
      <c r="E228" s="625"/>
      <c r="F228" s="625"/>
      <c r="G228" s="626"/>
      <c r="H228" s="19"/>
    </row>
    <row r="229" spans="1:8" s="2" customFormat="1" ht="83.25" customHeight="1" thickBot="1" x14ac:dyDescent="0.3">
      <c r="A229" s="624"/>
      <c r="B229" s="627"/>
      <c r="C229" s="627"/>
      <c r="D229" s="627"/>
      <c r="E229" s="627"/>
      <c r="F229" s="627"/>
      <c r="G229" s="628"/>
      <c r="H229" s="19"/>
    </row>
  </sheetData>
  <sheetProtection algorithmName="SHA-512" hashValue="w1EiOs8eHwkQ1SC3kFUfvUbI34YXNsvooHocFYoUGSaQrhUc67/1m1oo/19qQ6hTN7aGWNg2TJhaFezhP8OshA==" saltValue="jeXR8xPdzfdZcYl+BBDfgA==" spinCount="100000" sheet="1" objects="1" scenarios="1"/>
  <mergeCells count="229">
    <mergeCell ref="A228:A229"/>
    <mergeCell ref="B228:G229"/>
    <mergeCell ref="A219:G219"/>
    <mergeCell ref="B220:C220"/>
    <mergeCell ref="D220:E220"/>
    <mergeCell ref="F220:G220"/>
    <mergeCell ref="A221:G221"/>
    <mergeCell ref="B222:C226"/>
    <mergeCell ref="D222:E222"/>
    <mergeCell ref="F222:G222"/>
    <mergeCell ref="D223:E223"/>
    <mergeCell ref="F223:G223"/>
    <mergeCell ref="D224:E224"/>
    <mergeCell ref="F224:G224"/>
    <mergeCell ref="D225:E225"/>
    <mergeCell ref="F225:G225"/>
    <mergeCell ref="D226:E226"/>
    <mergeCell ref="F226:G226"/>
    <mergeCell ref="B206:G206"/>
    <mergeCell ref="B207:G207"/>
    <mergeCell ref="B208:G208"/>
    <mergeCell ref="B209:G209"/>
    <mergeCell ref="A210:A212"/>
    <mergeCell ref="B210:G210"/>
    <mergeCell ref="B211:G211"/>
    <mergeCell ref="B212:C217"/>
    <mergeCell ref="A218:G218"/>
    <mergeCell ref="A135:A136"/>
    <mergeCell ref="B135:G136"/>
    <mergeCell ref="A126:G126"/>
    <mergeCell ref="B127:C127"/>
    <mergeCell ref="D127:E127"/>
    <mergeCell ref="F127:G127"/>
    <mergeCell ref="A128:G128"/>
    <mergeCell ref="B129:C133"/>
    <mergeCell ref="D129:E129"/>
    <mergeCell ref="F129:G129"/>
    <mergeCell ref="D130:E130"/>
    <mergeCell ref="F130:G130"/>
    <mergeCell ref="D131:E131"/>
    <mergeCell ref="F131:G131"/>
    <mergeCell ref="D132:E132"/>
    <mergeCell ref="F132:G132"/>
    <mergeCell ref="D133:E133"/>
    <mergeCell ref="F133:G133"/>
    <mergeCell ref="B109:G109"/>
    <mergeCell ref="B110:G110"/>
    <mergeCell ref="B111:G111"/>
    <mergeCell ref="B112:G112"/>
    <mergeCell ref="A113:A115"/>
    <mergeCell ref="B113:G113"/>
    <mergeCell ref="B114:G114"/>
    <mergeCell ref="B115:C124"/>
    <mergeCell ref="A125:G125"/>
    <mergeCell ref="A203:A204"/>
    <mergeCell ref="B203:G204"/>
    <mergeCell ref="A194:G194"/>
    <mergeCell ref="B195:C195"/>
    <mergeCell ref="D195:E195"/>
    <mergeCell ref="F195:G195"/>
    <mergeCell ref="A196:G196"/>
    <mergeCell ref="B197:C201"/>
    <mergeCell ref="D197:E197"/>
    <mergeCell ref="F197:G197"/>
    <mergeCell ref="D198:E198"/>
    <mergeCell ref="F198:G198"/>
    <mergeCell ref="D199:E199"/>
    <mergeCell ref="F199:G199"/>
    <mergeCell ref="D200:E200"/>
    <mergeCell ref="F200:G200"/>
    <mergeCell ref="D201:E201"/>
    <mergeCell ref="F201:G201"/>
    <mergeCell ref="B159:G159"/>
    <mergeCell ref="A160:A162"/>
    <mergeCell ref="B160:G160"/>
    <mergeCell ref="B161:G161"/>
    <mergeCell ref="B162:C168"/>
    <mergeCell ref="A193:G193"/>
    <mergeCell ref="D174:E174"/>
    <mergeCell ref="F174:G174"/>
    <mergeCell ref="D175:E175"/>
    <mergeCell ref="F175:G175"/>
    <mergeCell ref="D176:E176"/>
    <mergeCell ref="F176:G176"/>
    <mergeCell ref="D177:E177"/>
    <mergeCell ref="F177:G177"/>
    <mergeCell ref="A153:A154"/>
    <mergeCell ref="B153:G154"/>
    <mergeCell ref="B182:G182"/>
    <mergeCell ref="B183:G183"/>
    <mergeCell ref="B184:G184"/>
    <mergeCell ref="B185:G185"/>
    <mergeCell ref="A186:A188"/>
    <mergeCell ref="B186:G186"/>
    <mergeCell ref="B187:G187"/>
    <mergeCell ref="B188:C192"/>
    <mergeCell ref="A179:A180"/>
    <mergeCell ref="B179:G180"/>
    <mergeCell ref="A169:G169"/>
    <mergeCell ref="A170:G170"/>
    <mergeCell ref="B171:C171"/>
    <mergeCell ref="D171:E171"/>
    <mergeCell ref="F171:G171"/>
    <mergeCell ref="A172:G172"/>
    <mergeCell ref="B173:C177"/>
    <mergeCell ref="D173:E173"/>
    <mergeCell ref="F173:G173"/>
    <mergeCell ref="B156:G156"/>
    <mergeCell ref="B157:G157"/>
    <mergeCell ref="B158:G158"/>
    <mergeCell ref="B138:G138"/>
    <mergeCell ref="B139:G139"/>
    <mergeCell ref="B140:G140"/>
    <mergeCell ref="B141:G141"/>
    <mergeCell ref="A142:A144"/>
    <mergeCell ref="B142:G142"/>
    <mergeCell ref="B143:G143"/>
    <mergeCell ref="B144:C150"/>
    <mergeCell ref="A151:G151"/>
    <mergeCell ref="A17:G17"/>
    <mergeCell ref="B18:C18"/>
    <mergeCell ref="D18:E18"/>
    <mergeCell ref="F18:G18"/>
    <mergeCell ref="A19:G19"/>
    <mergeCell ref="A26:A27"/>
    <mergeCell ref="B26:G27"/>
    <mergeCell ref="D22:E22"/>
    <mergeCell ref="F22:G22"/>
    <mergeCell ref="D23:E23"/>
    <mergeCell ref="F23:G23"/>
    <mergeCell ref="D24:E24"/>
    <mergeCell ref="F24:G24"/>
    <mergeCell ref="B20:C24"/>
    <mergeCell ref="D20:E20"/>
    <mergeCell ref="F20:G20"/>
    <mergeCell ref="D21:E21"/>
    <mergeCell ref="F21:G21"/>
    <mergeCell ref="A16:G16"/>
    <mergeCell ref="B2:G2"/>
    <mergeCell ref="B3:G3"/>
    <mergeCell ref="B4:G4"/>
    <mergeCell ref="B5:G5"/>
    <mergeCell ref="A6:A8"/>
    <mergeCell ref="B6:G6"/>
    <mergeCell ref="B7:G7"/>
    <mergeCell ref="B8:C15"/>
    <mergeCell ref="A43:G43"/>
    <mergeCell ref="A44:G44"/>
    <mergeCell ref="B45:C45"/>
    <mergeCell ref="D45:E45"/>
    <mergeCell ref="F45:G45"/>
    <mergeCell ref="B29:G29"/>
    <mergeCell ref="B30:G30"/>
    <mergeCell ref="B31:G31"/>
    <mergeCell ref="B32:G32"/>
    <mergeCell ref="A33:A35"/>
    <mergeCell ref="B33:G33"/>
    <mergeCell ref="B34:G34"/>
    <mergeCell ref="B35:C42"/>
    <mergeCell ref="H72:I72"/>
    <mergeCell ref="A53:A54"/>
    <mergeCell ref="B53:G54"/>
    <mergeCell ref="B57:G57"/>
    <mergeCell ref="B58:G58"/>
    <mergeCell ref="B59:G59"/>
    <mergeCell ref="A46:G46"/>
    <mergeCell ref="B47:C51"/>
    <mergeCell ref="D47:E47"/>
    <mergeCell ref="F47:G47"/>
    <mergeCell ref="D48:E48"/>
    <mergeCell ref="F48:G48"/>
    <mergeCell ref="D49:E49"/>
    <mergeCell ref="F49:G49"/>
    <mergeCell ref="D50:E50"/>
    <mergeCell ref="F50:G50"/>
    <mergeCell ref="D51:E51"/>
    <mergeCell ref="F51:G51"/>
    <mergeCell ref="A71:G71"/>
    <mergeCell ref="B72:C72"/>
    <mergeCell ref="D72:E72"/>
    <mergeCell ref="F72:G72"/>
    <mergeCell ref="B60:G60"/>
    <mergeCell ref="A61:A63"/>
    <mergeCell ref="A80:A81"/>
    <mergeCell ref="B80:G81"/>
    <mergeCell ref="B83:G83"/>
    <mergeCell ref="B84:G84"/>
    <mergeCell ref="B85:G85"/>
    <mergeCell ref="B61:G61"/>
    <mergeCell ref="B62:G62"/>
    <mergeCell ref="B63:C69"/>
    <mergeCell ref="B74:C78"/>
    <mergeCell ref="D74:E74"/>
    <mergeCell ref="D75:E75"/>
    <mergeCell ref="D76:E76"/>
    <mergeCell ref="D77:E77"/>
    <mergeCell ref="D78:E78"/>
    <mergeCell ref="F74:G74"/>
    <mergeCell ref="F75:G75"/>
    <mergeCell ref="F76:G76"/>
    <mergeCell ref="F77:G77"/>
    <mergeCell ref="F78:G78"/>
    <mergeCell ref="D73:E73"/>
    <mergeCell ref="F73:G73"/>
    <mergeCell ref="B73:C73"/>
    <mergeCell ref="A96:G96"/>
    <mergeCell ref="A97:G97"/>
    <mergeCell ref="B98:C98"/>
    <mergeCell ref="D98:E98"/>
    <mergeCell ref="F98:G98"/>
    <mergeCell ref="B86:G86"/>
    <mergeCell ref="A106:A107"/>
    <mergeCell ref="B106:G107"/>
    <mergeCell ref="A99:G99"/>
    <mergeCell ref="B100:C104"/>
    <mergeCell ref="D100:E100"/>
    <mergeCell ref="F100:G100"/>
    <mergeCell ref="D101:E101"/>
    <mergeCell ref="F101:G101"/>
    <mergeCell ref="D102:E102"/>
    <mergeCell ref="F102:G102"/>
    <mergeCell ref="D103:E103"/>
    <mergeCell ref="F103:G103"/>
    <mergeCell ref="D104:E104"/>
    <mergeCell ref="F104:G104"/>
    <mergeCell ref="A87:A89"/>
    <mergeCell ref="B87:G87"/>
    <mergeCell ref="B88:G88"/>
    <mergeCell ref="B89:C9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75"/>
  <sheetViews>
    <sheetView workbookViewId="0">
      <selection activeCell="B20" sqref="B20:C24"/>
    </sheetView>
  </sheetViews>
  <sheetFormatPr defaultRowHeight="15" x14ac:dyDescent="0.25"/>
  <cols>
    <col min="1" max="1" width="30.28515625" style="40" customWidth="1"/>
    <col min="2" max="2" width="9.140625" style="40"/>
    <col min="3" max="3" width="10.7109375" style="40" customWidth="1"/>
    <col min="4" max="4" width="11.42578125" style="40" customWidth="1"/>
    <col min="5" max="5" width="14" style="40" customWidth="1"/>
    <col min="6" max="6" width="12.5703125" style="40" customWidth="1"/>
    <col min="7" max="7" width="11.7109375" style="40" customWidth="1"/>
    <col min="8" max="16" width="9.140625" style="40"/>
  </cols>
  <sheetData>
    <row r="1" spans="1:16" ht="25.5" customHeight="1" x14ac:dyDescent="0.25">
      <c r="A1" s="79" t="s">
        <v>0</v>
      </c>
      <c r="B1" s="671" t="s">
        <v>265</v>
      </c>
      <c r="C1" s="671"/>
      <c r="D1" s="671"/>
      <c r="E1" s="671"/>
      <c r="F1" s="671"/>
      <c r="G1" s="672"/>
      <c r="H1" s="19"/>
    </row>
    <row r="2" spans="1:16" s="1" customFormat="1" ht="21.75" customHeight="1" x14ac:dyDescent="0.25">
      <c r="A2" s="41" t="s">
        <v>2</v>
      </c>
      <c r="B2" s="507" t="s">
        <v>231</v>
      </c>
      <c r="C2" s="507"/>
      <c r="D2" s="507"/>
      <c r="E2" s="507"/>
      <c r="F2" s="507"/>
      <c r="G2" s="508"/>
      <c r="H2" s="42"/>
      <c r="I2" s="43"/>
      <c r="J2" s="43"/>
      <c r="K2" s="43"/>
      <c r="L2" s="43"/>
      <c r="M2" s="43"/>
      <c r="N2" s="43"/>
      <c r="O2" s="43"/>
      <c r="P2" s="43"/>
    </row>
    <row r="3" spans="1:16" ht="18.75" customHeight="1" x14ac:dyDescent="0.25">
      <c r="A3" s="44" t="s">
        <v>4</v>
      </c>
      <c r="B3" s="491">
        <v>237</v>
      </c>
      <c r="C3" s="491"/>
      <c r="D3" s="491"/>
      <c r="E3" s="491"/>
      <c r="F3" s="491"/>
      <c r="G3" s="492"/>
      <c r="H3" s="19"/>
    </row>
    <row r="4" spans="1:16" s="1" customFormat="1" ht="45.75" customHeight="1" x14ac:dyDescent="0.25">
      <c r="A4" s="45" t="s">
        <v>5</v>
      </c>
      <c r="B4" s="673" t="s">
        <v>6</v>
      </c>
      <c r="C4" s="673"/>
      <c r="D4" s="673"/>
      <c r="E4" s="673"/>
      <c r="F4" s="673"/>
      <c r="G4" s="674"/>
      <c r="H4" s="42"/>
      <c r="I4" s="43"/>
      <c r="J4" s="43"/>
      <c r="K4" s="43"/>
      <c r="L4" s="43"/>
      <c r="M4" s="43"/>
      <c r="N4" s="43"/>
      <c r="O4" s="43"/>
      <c r="P4" s="43"/>
    </row>
    <row r="5" spans="1:16" x14ac:dyDescent="0.25">
      <c r="A5" s="511" t="s">
        <v>7</v>
      </c>
      <c r="B5" s="514" t="s">
        <v>9</v>
      </c>
      <c r="C5" s="514"/>
      <c r="D5" s="514"/>
      <c r="E5" s="514"/>
      <c r="F5" s="514"/>
      <c r="G5" s="515"/>
      <c r="H5" s="19"/>
    </row>
    <row r="6" spans="1:16" x14ac:dyDescent="0.25">
      <c r="A6" s="512"/>
      <c r="B6" s="514" t="s">
        <v>10</v>
      </c>
      <c r="C6" s="514"/>
      <c r="D6" s="514"/>
      <c r="E6" s="514"/>
      <c r="F6" s="514"/>
      <c r="G6" s="515"/>
      <c r="H6" s="19"/>
    </row>
    <row r="7" spans="1:16" s="1" customFormat="1" ht="25.5" customHeight="1" x14ac:dyDescent="0.25">
      <c r="A7" s="513"/>
      <c r="B7" s="587"/>
      <c r="C7" s="588"/>
      <c r="D7" s="269" t="s">
        <v>8</v>
      </c>
      <c r="E7" s="269" t="s">
        <v>11</v>
      </c>
      <c r="F7" s="269" t="s">
        <v>8</v>
      </c>
      <c r="G7" s="46" t="s">
        <v>11</v>
      </c>
      <c r="H7" s="42"/>
      <c r="I7" s="43"/>
      <c r="J7" s="43"/>
      <c r="K7" s="43"/>
      <c r="L7" s="43"/>
      <c r="M7" s="43"/>
      <c r="N7" s="43"/>
      <c r="O7" s="43"/>
      <c r="P7" s="43"/>
    </row>
    <row r="8" spans="1:16" s="1" customFormat="1" ht="18" customHeight="1" x14ac:dyDescent="0.25">
      <c r="A8" s="47" t="s">
        <v>233</v>
      </c>
      <c r="B8" s="589"/>
      <c r="C8" s="590"/>
      <c r="D8" s="83">
        <v>71</v>
      </c>
      <c r="E8" s="83">
        <v>70</v>
      </c>
      <c r="F8" s="49">
        <v>94</v>
      </c>
      <c r="G8" s="55">
        <v>93</v>
      </c>
      <c r="H8" s="42"/>
      <c r="I8" s="43"/>
      <c r="J8" s="43"/>
      <c r="K8" s="43"/>
      <c r="L8" s="43"/>
      <c r="M8" s="43"/>
      <c r="N8" s="43"/>
      <c r="O8" s="43"/>
      <c r="P8" s="43"/>
    </row>
    <row r="9" spans="1:16" s="1" customFormat="1" ht="18" customHeight="1" x14ac:dyDescent="0.25">
      <c r="A9" s="47" t="s">
        <v>234</v>
      </c>
      <c r="B9" s="589"/>
      <c r="C9" s="590"/>
      <c r="D9" s="83">
        <v>4.5</v>
      </c>
      <c r="E9" s="83">
        <v>4.5</v>
      </c>
      <c r="F9" s="49">
        <v>6</v>
      </c>
      <c r="G9" s="55">
        <v>6</v>
      </c>
      <c r="H9" s="42"/>
      <c r="I9" s="43"/>
      <c r="J9" s="43"/>
      <c r="K9" s="43"/>
      <c r="L9" s="43"/>
      <c r="M9" s="43"/>
      <c r="N9" s="43"/>
      <c r="O9" s="43"/>
      <c r="P9" s="43"/>
    </row>
    <row r="10" spans="1:16" s="1" customFormat="1" ht="18" customHeight="1" x14ac:dyDescent="0.25">
      <c r="A10" s="47" t="s">
        <v>13</v>
      </c>
      <c r="B10" s="589"/>
      <c r="C10" s="590"/>
      <c r="D10" s="83">
        <v>6</v>
      </c>
      <c r="E10" s="83">
        <v>6</v>
      </c>
      <c r="F10" s="49">
        <v>8</v>
      </c>
      <c r="G10" s="55">
        <v>8</v>
      </c>
      <c r="H10" s="42"/>
      <c r="I10" s="43"/>
      <c r="J10" s="43"/>
      <c r="K10" s="43"/>
      <c r="L10" s="43"/>
      <c r="M10" s="43"/>
      <c r="N10" s="43"/>
      <c r="O10" s="43"/>
      <c r="P10" s="43"/>
    </row>
    <row r="11" spans="1:16" s="1" customFormat="1" ht="18" customHeight="1" x14ac:dyDescent="0.25">
      <c r="A11" s="47" t="s">
        <v>235</v>
      </c>
      <c r="B11" s="589"/>
      <c r="C11" s="590"/>
      <c r="D11" s="83" t="s">
        <v>238</v>
      </c>
      <c r="E11" s="83">
        <v>3</v>
      </c>
      <c r="F11" s="49" t="s">
        <v>237</v>
      </c>
      <c r="G11" s="55">
        <v>4</v>
      </c>
      <c r="H11" s="42"/>
      <c r="I11" s="43"/>
      <c r="J11" s="43"/>
      <c r="K11" s="43"/>
      <c r="L11" s="43"/>
      <c r="M11" s="43"/>
      <c r="N11" s="43"/>
      <c r="O11" s="43"/>
      <c r="P11" s="43"/>
    </row>
    <row r="12" spans="1:16" s="1" customFormat="1" ht="18" customHeight="1" x14ac:dyDescent="0.25">
      <c r="A12" s="47" t="s">
        <v>129</v>
      </c>
      <c r="B12" s="589"/>
      <c r="C12" s="590"/>
      <c r="D12" s="83">
        <v>2.5</v>
      </c>
      <c r="E12" s="83">
        <v>2.5</v>
      </c>
      <c r="F12" s="49">
        <v>3.3</v>
      </c>
      <c r="G12" s="55">
        <v>3.3</v>
      </c>
      <c r="H12" s="42"/>
      <c r="I12" s="43"/>
      <c r="J12" s="43"/>
      <c r="K12" s="43"/>
      <c r="L12" s="43"/>
      <c r="M12" s="43"/>
      <c r="N12" s="43"/>
      <c r="O12" s="43"/>
      <c r="P12" s="43"/>
    </row>
    <row r="13" spans="1:16" s="1" customFormat="1" ht="18" customHeight="1" x14ac:dyDescent="0.25">
      <c r="A13" s="47" t="s">
        <v>236</v>
      </c>
      <c r="B13" s="589"/>
      <c r="C13" s="590"/>
      <c r="D13" s="83">
        <v>3</v>
      </c>
      <c r="E13" s="83">
        <v>3</v>
      </c>
      <c r="F13" s="49">
        <v>4</v>
      </c>
      <c r="G13" s="55">
        <v>4</v>
      </c>
      <c r="H13" s="42"/>
      <c r="I13" s="43"/>
      <c r="J13" s="43"/>
      <c r="K13" s="43"/>
      <c r="L13" s="43"/>
      <c r="M13" s="43"/>
      <c r="N13" s="43"/>
      <c r="O13" s="43"/>
      <c r="P13" s="43"/>
    </row>
    <row r="14" spans="1:16" s="1" customFormat="1" ht="18" customHeight="1" x14ac:dyDescent="0.25">
      <c r="A14" s="47" t="s">
        <v>145</v>
      </c>
      <c r="B14" s="589"/>
      <c r="C14" s="590"/>
      <c r="D14" s="83">
        <v>3</v>
      </c>
      <c r="E14" s="83">
        <v>3</v>
      </c>
      <c r="F14" s="49">
        <v>4</v>
      </c>
      <c r="G14" s="55">
        <v>4</v>
      </c>
      <c r="H14" s="42"/>
      <c r="I14" s="43"/>
      <c r="J14" s="43"/>
      <c r="K14" s="43"/>
      <c r="L14" s="43"/>
      <c r="M14" s="43"/>
      <c r="N14" s="43"/>
      <c r="O14" s="43"/>
      <c r="P14" s="43"/>
    </row>
    <row r="15" spans="1:16" s="2" customFormat="1" ht="15.75" thickBot="1" x14ac:dyDescent="0.3">
      <c r="A15" s="50" t="s">
        <v>16</v>
      </c>
      <c r="B15" s="591"/>
      <c r="C15" s="592"/>
      <c r="D15" s="51"/>
      <c r="E15" s="52">
        <v>75</v>
      </c>
      <c r="F15" s="51">
        <v>0</v>
      </c>
      <c r="G15" s="53">
        <v>100</v>
      </c>
      <c r="H15" s="19"/>
      <c r="I15" s="20"/>
      <c r="J15" s="20"/>
      <c r="K15" s="20"/>
      <c r="L15" s="20"/>
      <c r="M15" s="20"/>
      <c r="N15" s="20"/>
      <c r="O15" s="20"/>
      <c r="P15" s="20"/>
    </row>
    <row r="16" spans="1:16" s="15" customFormat="1" ht="12.75" thickBot="1" x14ac:dyDescent="0.25">
      <c r="A16" s="504"/>
      <c r="B16" s="505"/>
      <c r="C16" s="505"/>
      <c r="D16" s="505"/>
      <c r="E16" s="505"/>
      <c r="F16" s="505"/>
      <c r="G16" s="506"/>
      <c r="H16" s="85"/>
      <c r="I16" s="86"/>
      <c r="J16" s="86"/>
      <c r="K16" s="86"/>
      <c r="L16" s="86"/>
      <c r="M16" s="86"/>
      <c r="N16" s="86"/>
      <c r="O16" s="86"/>
      <c r="P16" s="86"/>
    </row>
    <row r="17" spans="1:16" s="2" customFormat="1" x14ac:dyDescent="0.25">
      <c r="A17" s="519" t="s">
        <v>20</v>
      </c>
      <c r="B17" s="520"/>
      <c r="C17" s="520"/>
      <c r="D17" s="520"/>
      <c r="E17" s="520"/>
      <c r="F17" s="520"/>
      <c r="G17" s="521"/>
      <c r="H17" s="19"/>
      <c r="I17" s="20"/>
      <c r="J17" s="20"/>
      <c r="K17" s="20"/>
      <c r="L17" s="20"/>
      <c r="M17" s="20"/>
      <c r="N17" s="20"/>
      <c r="O17" s="20"/>
      <c r="P17" s="20"/>
    </row>
    <row r="18" spans="1:16" s="2" customFormat="1" x14ac:dyDescent="0.25">
      <c r="A18" s="87" t="s">
        <v>27</v>
      </c>
      <c r="B18" s="517"/>
      <c r="C18" s="517"/>
      <c r="D18" s="517" t="s">
        <v>232</v>
      </c>
      <c r="E18" s="517"/>
      <c r="F18" s="517" t="s">
        <v>99</v>
      </c>
      <c r="G18" s="518"/>
      <c r="H18" s="19"/>
      <c r="I18" s="20"/>
      <c r="J18" s="20"/>
      <c r="K18" s="20"/>
      <c r="L18" s="20"/>
      <c r="M18" s="20"/>
      <c r="N18" s="20"/>
      <c r="O18" s="20"/>
      <c r="P18" s="20"/>
    </row>
    <row r="19" spans="1:16" s="2" customFormat="1" x14ac:dyDescent="0.25">
      <c r="A19" s="500" t="s">
        <v>25</v>
      </c>
      <c r="B19" s="501"/>
      <c r="C19" s="501"/>
      <c r="D19" s="501"/>
      <c r="E19" s="501"/>
      <c r="F19" s="501"/>
      <c r="G19" s="502"/>
      <c r="H19" s="19"/>
      <c r="I19" s="20"/>
      <c r="J19" s="20"/>
      <c r="K19" s="20"/>
      <c r="L19" s="20"/>
      <c r="M19" s="20"/>
      <c r="N19" s="20"/>
      <c r="O19" s="20"/>
      <c r="P19" s="20"/>
    </row>
    <row r="20" spans="1:16" s="20" customFormat="1" x14ac:dyDescent="0.25">
      <c r="A20" s="18" t="s">
        <v>21</v>
      </c>
      <c r="B20" s="575"/>
      <c r="C20" s="576"/>
      <c r="D20" s="581">
        <f>[1]TDSheet!$E$654</f>
        <v>11.3</v>
      </c>
      <c r="E20" s="581"/>
      <c r="F20" s="581">
        <f>[2]TDSheet!$E$653</f>
        <v>15.1</v>
      </c>
      <c r="G20" s="584"/>
      <c r="H20" s="19"/>
    </row>
    <row r="21" spans="1:16" s="20" customFormat="1" x14ac:dyDescent="0.25">
      <c r="A21" s="18" t="s">
        <v>22</v>
      </c>
      <c r="B21" s="577"/>
      <c r="C21" s="578"/>
      <c r="D21" s="582">
        <f>[1]TDSheet!$F$654</f>
        <v>9.5</v>
      </c>
      <c r="E21" s="582"/>
      <c r="F21" s="581">
        <f>[2]TDSheet!$F$653</f>
        <v>12.64</v>
      </c>
      <c r="G21" s="584"/>
      <c r="H21" s="19"/>
    </row>
    <row r="22" spans="1:16" s="20" customFormat="1" x14ac:dyDescent="0.25">
      <c r="A22" s="18" t="s">
        <v>23</v>
      </c>
      <c r="B22" s="577"/>
      <c r="C22" s="578"/>
      <c r="D22" s="582">
        <f>[1]TDSheet!$G$654</f>
        <v>8.5</v>
      </c>
      <c r="E22" s="582"/>
      <c r="F22" s="581">
        <f>[2]TDSheet!$G$653</f>
        <v>11.3</v>
      </c>
      <c r="G22" s="584"/>
      <c r="H22" s="19"/>
    </row>
    <row r="23" spans="1:16" s="20" customFormat="1" x14ac:dyDescent="0.25">
      <c r="A23" s="18" t="s">
        <v>24</v>
      </c>
      <c r="B23" s="577"/>
      <c r="C23" s="578"/>
      <c r="D23" s="581">
        <f>[1]TDSheet!$H$654</f>
        <v>188</v>
      </c>
      <c r="E23" s="581"/>
      <c r="F23" s="581">
        <f>[2]TDSheet!$H$653</f>
        <v>250.64</v>
      </c>
      <c r="G23" s="584"/>
      <c r="H23" s="19"/>
    </row>
    <row r="24" spans="1:16" s="20" customFormat="1" ht="15.75" thickBot="1" x14ac:dyDescent="0.3">
      <c r="A24" s="21" t="s">
        <v>26</v>
      </c>
      <c r="B24" s="579"/>
      <c r="C24" s="580"/>
      <c r="D24" s="605">
        <f>[1]TDSheet!$I$654</f>
        <v>0.2</v>
      </c>
      <c r="E24" s="605"/>
      <c r="F24" s="603">
        <f>[2]TDSheet!$I$653</f>
        <v>0.25</v>
      </c>
      <c r="G24" s="604"/>
      <c r="H24" s="19"/>
    </row>
    <row r="25" spans="1:16" s="2" customFormat="1" ht="15.75" thickBot="1" x14ac:dyDescent="0.3">
      <c r="A25" s="16"/>
      <c r="B25" s="88"/>
      <c r="C25" s="88"/>
      <c r="D25" s="89"/>
      <c r="E25" s="89"/>
      <c r="F25" s="88"/>
      <c r="G25" s="90"/>
      <c r="H25" s="19"/>
      <c r="I25" s="20"/>
      <c r="J25" s="20"/>
      <c r="K25" s="20"/>
      <c r="L25" s="20"/>
      <c r="M25" s="20"/>
      <c r="N25" s="20"/>
      <c r="O25" s="20"/>
      <c r="P25" s="20"/>
    </row>
    <row r="26" spans="1:16" s="2" customFormat="1" x14ac:dyDescent="0.25">
      <c r="A26" s="483" t="s">
        <v>28</v>
      </c>
      <c r="B26" s="485" t="s">
        <v>239</v>
      </c>
      <c r="C26" s="485"/>
      <c r="D26" s="485"/>
      <c r="E26" s="485"/>
      <c r="F26" s="485"/>
      <c r="G26" s="486"/>
      <c r="H26" s="19"/>
      <c r="I26" s="20"/>
      <c r="J26" s="20"/>
      <c r="K26" s="20"/>
      <c r="L26" s="20"/>
      <c r="M26" s="20"/>
      <c r="N26" s="20"/>
      <c r="O26" s="20"/>
      <c r="P26" s="20"/>
    </row>
    <row r="27" spans="1:16" s="2" customFormat="1" ht="90.75" customHeight="1" thickBot="1" x14ac:dyDescent="0.3">
      <c r="A27" s="503"/>
      <c r="B27" s="489"/>
      <c r="C27" s="489"/>
      <c r="D27" s="489"/>
      <c r="E27" s="489"/>
      <c r="F27" s="489"/>
      <c r="G27" s="490"/>
      <c r="H27" s="19"/>
      <c r="I27" s="20"/>
      <c r="J27" s="20"/>
      <c r="K27" s="20"/>
      <c r="L27" s="20"/>
      <c r="M27" s="20"/>
      <c r="N27" s="20"/>
      <c r="O27" s="20"/>
      <c r="P27" s="20"/>
    </row>
    <row r="28" spans="1:16" s="2" customFormat="1" ht="20.25" customHeight="1" thickBot="1" x14ac:dyDescent="0.3">
      <c r="A28" s="176"/>
      <c r="B28" s="254"/>
      <c r="C28" s="254"/>
      <c r="D28" s="254"/>
      <c r="E28" s="254"/>
      <c r="F28" s="254"/>
      <c r="G28" s="254"/>
      <c r="H28" s="19"/>
      <c r="I28" s="20"/>
      <c r="J28" s="20"/>
      <c r="K28" s="20"/>
      <c r="L28" s="20"/>
      <c r="M28" s="20"/>
      <c r="N28" s="20"/>
      <c r="O28" s="20"/>
      <c r="P28" s="20"/>
    </row>
    <row r="29" spans="1:16" ht="25.5" customHeight="1" x14ac:dyDescent="0.25">
      <c r="A29" s="79" t="s">
        <v>0</v>
      </c>
      <c r="B29" s="671" t="s">
        <v>267</v>
      </c>
      <c r="C29" s="671"/>
      <c r="D29" s="671"/>
      <c r="E29" s="671"/>
      <c r="F29" s="671"/>
      <c r="G29" s="672"/>
      <c r="H29" s="19"/>
    </row>
    <row r="30" spans="1:16" s="1" customFormat="1" ht="21.75" customHeight="1" x14ac:dyDescent="0.25">
      <c r="A30" s="41" t="s">
        <v>2</v>
      </c>
      <c r="B30" s="507" t="s">
        <v>886</v>
      </c>
      <c r="C30" s="507"/>
      <c r="D30" s="507"/>
      <c r="E30" s="507"/>
      <c r="F30" s="507"/>
      <c r="G30" s="508"/>
      <c r="H30" s="42"/>
      <c r="I30" s="43"/>
      <c r="J30" s="43"/>
      <c r="K30" s="43"/>
      <c r="L30" s="43"/>
      <c r="M30" s="43"/>
      <c r="N30" s="43"/>
      <c r="O30" s="43"/>
      <c r="P30" s="43"/>
    </row>
    <row r="31" spans="1:16" ht="18.75" customHeight="1" x14ac:dyDescent="0.25">
      <c r="A31" s="44" t="s">
        <v>4</v>
      </c>
      <c r="B31" s="491">
        <v>231</v>
      </c>
      <c r="C31" s="491"/>
      <c r="D31" s="491"/>
      <c r="E31" s="491"/>
      <c r="F31" s="491"/>
      <c r="G31" s="492"/>
      <c r="H31" s="19"/>
    </row>
    <row r="32" spans="1:16" s="1" customFormat="1" ht="45.75" customHeight="1" x14ac:dyDescent="0.25">
      <c r="A32" s="45" t="s">
        <v>5</v>
      </c>
      <c r="B32" s="673" t="s">
        <v>6</v>
      </c>
      <c r="C32" s="673"/>
      <c r="D32" s="673"/>
      <c r="E32" s="673"/>
      <c r="F32" s="673"/>
      <c r="G32" s="674"/>
      <c r="H32" s="42"/>
      <c r="I32" s="43"/>
      <c r="J32" s="43"/>
      <c r="K32" s="43"/>
      <c r="L32" s="43"/>
      <c r="M32" s="43"/>
      <c r="N32" s="43"/>
      <c r="O32" s="43"/>
      <c r="P32" s="43"/>
    </row>
    <row r="33" spans="1:16" x14ac:dyDescent="0.25">
      <c r="A33" s="511" t="s">
        <v>7</v>
      </c>
      <c r="B33" s="514" t="s">
        <v>9</v>
      </c>
      <c r="C33" s="514"/>
      <c r="D33" s="514"/>
      <c r="E33" s="514"/>
      <c r="F33" s="514"/>
      <c r="G33" s="515"/>
      <c r="H33" s="19"/>
    </row>
    <row r="34" spans="1:16" x14ac:dyDescent="0.25">
      <c r="A34" s="512"/>
      <c r="B34" s="514" t="s">
        <v>10</v>
      </c>
      <c r="C34" s="514"/>
      <c r="D34" s="514"/>
      <c r="E34" s="514"/>
      <c r="F34" s="514"/>
      <c r="G34" s="515"/>
      <c r="H34" s="19"/>
    </row>
    <row r="35" spans="1:16" s="1" customFormat="1" ht="25.5" customHeight="1" x14ac:dyDescent="0.25">
      <c r="A35" s="513"/>
      <c r="B35" s="587"/>
      <c r="C35" s="588"/>
      <c r="D35" s="269" t="s">
        <v>8</v>
      </c>
      <c r="E35" s="269" t="s">
        <v>11</v>
      </c>
      <c r="F35" s="269" t="s">
        <v>8</v>
      </c>
      <c r="G35" s="46" t="s">
        <v>11</v>
      </c>
      <c r="H35" s="42"/>
      <c r="I35" s="43"/>
      <c r="J35" s="43"/>
      <c r="K35" s="43"/>
      <c r="L35" s="43"/>
      <c r="M35" s="43"/>
      <c r="N35" s="43"/>
      <c r="O35" s="43"/>
      <c r="P35" s="43"/>
    </row>
    <row r="36" spans="1:16" s="1" customFormat="1" ht="18" customHeight="1" x14ac:dyDescent="0.25">
      <c r="A36" s="47" t="s">
        <v>233</v>
      </c>
      <c r="B36" s="589"/>
      <c r="C36" s="590"/>
      <c r="D36" s="83">
        <v>72</v>
      </c>
      <c r="E36" s="83">
        <v>70</v>
      </c>
      <c r="F36" s="49">
        <v>92</v>
      </c>
      <c r="G36" s="55">
        <v>90</v>
      </c>
      <c r="H36" s="42"/>
      <c r="I36" s="43"/>
      <c r="J36" s="43"/>
      <c r="K36" s="43"/>
      <c r="L36" s="43"/>
      <c r="M36" s="43"/>
      <c r="N36" s="43"/>
      <c r="O36" s="43"/>
      <c r="P36" s="43"/>
    </row>
    <row r="37" spans="1:16" s="1" customFormat="1" ht="18" customHeight="1" x14ac:dyDescent="0.25">
      <c r="A37" s="47" t="s">
        <v>130</v>
      </c>
      <c r="B37" s="589"/>
      <c r="C37" s="590"/>
      <c r="D37" s="83">
        <v>8.4</v>
      </c>
      <c r="E37" s="83">
        <v>8.4</v>
      </c>
      <c r="F37" s="49">
        <v>10.8</v>
      </c>
      <c r="G37" s="55">
        <v>10.8</v>
      </c>
      <c r="H37" s="42"/>
      <c r="I37" s="43"/>
      <c r="J37" s="43"/>
      <c r="K37" s="43"/>
      <c r="L37" s="43"/>
      <c r="M37" s="43"/>
      <c r="N37" s="43"/>
      <c r="O37" s="43"/>
      <c r="P37" s="43"/>
    </row>
    <row r="38" spans="1:16" s="1" customFormat="1" ht="18" customHeight="1" x14ac:dyDescent="0.25">
      <c r="A38" s="47" t="s">
        <v>235</v>
      </c>
      <c r="B38" s="589"/>
      <c r="C38" s="590"/>
      <c r="D38" s="83" t="s">
        <v>720</v>
      </c>
      <c r="E38" s="83">
        <v>2.8</v>
      </c>
      <c r="F38" s="49" t="s">
        <v>888</v>
      </c>
      <c r="G38" s="55">
        <v>3.6</v>
      </c>
      <c r="H38" s="42"/>
      <c r="I38" s="43"/>
      <c r="J38" s="43"/>
      <c r="K38" s="43"/>
      <c r="L38" s="43"/>
      <c r="M38" s="43"/>
      <c r="N38" s="43"/>
      <c r="O38" s="43"/>
      <c r="P38" s="43"/>
    </row>
    <row r="39" spans="1:16" s="36" customFormat="1" ht="18" customHeight="1" x14ac:dyDescent="0.25">
      <c r="A39" s="58" t="s">
        <v>245</v>
      </c>
      <c r="B39" s="589"/>
      <c r="C39" s="590"/>
      <c r="D39" s="131">
        <v>0</v>
      </c>
      <c r="E39" s="132">
        <v>80</v>
      </c>
      <c r="F39" s="131">
        <v>0</v>
      </c>
      <c r="G39" s="186">
        <v>103</v>
      </c>
      <c r="H39" s="171"/>
      <c r="I39" s="113"/>
      <c r="J39" s="113"/>
      <c r="K39" s="113"/>
      <c r="L39" s="113"/>
      <c r="M39" s="113"/>
      <c r="N39" s="113"/>
      <c r="O39" s="113"/>
      <c r="P39" s="113"/>
    </row>
    <row r="40" spans="1:16" s="1" customFormat="1" ht="18" customHeight="1" x14ac:dyDescent="0.25">
      <c r="A40" s="47" t="s">
        <v>171</v>
      </c>
      <c r="B40" s="589"/>
      <c r="C40" s="590"/>
      <c r="D40" s="83">
        <v>2.8</v>
      </c>
      <c r="E40" s="83">
        <v>2.8</v>
      </c>
      <c r="F40" s="49">
        <v>3.6</v>
      </c>
      <c r="G40" s="55">
        <v>3.6</v>
      </c>
      <c r="H40" s="42"/>
      <c r="I40" s="43"/>
      <c r="J40" s="43"/>
      <c r="K40" s="43"/>
      <c r="L40" s="43"/>
      <c r="M40" s="43"/>
      <c r="N40" s="43"/>
      <c r="O40" s="43"/>
      <c r="P40" s="43"/>
    </row>
    <row r="41" spans="1:16" s="2" customFormat="1" ht="15.75" thickBot="1" x14ac:dyDescent="0.3">
      <c r="A41" s="50" t="s">
        <v>16</v>
      </c>
      <c r="B41" s="591"/>
      <c r="C41" s="592"/>
      <c r="D41" s="51"/>
      <c r="E41" s="52">
        <v>70</v>
      </c>
      <c r="F41" s="51">
        <v>0</v>
      </c>
      <c r="G41" s="53">
        <v>90</v>
      </c>
      <c r="H41" s="19"/>
      <c r="I41" s="20"/>
      <c r="J41" s="20"/>
      <c r="K41" s="20"/>
      <c r="L41" s="20"/>
      <c r="M41" s="20"/>
      <c r="N41" s="20"/>
      <c r="O41" s="20"/>
      <c r="P41" s="20"/>
    </row>
    <row r="42" spans="1:16" s="15" customFormat="1" ht="12.75" thickBot="1" x14ac:dyDescent="0.25">
      <c r="A42" s="504"/>
      <c r="B42" s="505"/>
      <c r="C42" s="505"/>
      <c r="D42" s="505"/>
      <c r="E42" s="505"/>
      <c r="F42" s="505"/>
      <c r="G42" s="506"/>
      <c r="H42" s="85"/>
      <c r="I42" s="86"/>
      <c r="J42" s="86"/>
      <c r="K42" s="86"/>
      <c r="L42" s="86"/>
      <c r="M42" s="86"/>
      <c r="N42" s="86"/>
      <c r="O42" s="86"/>
      <c r="P42" s="86"/>
    </row>
    <row r="43" spans="1:16" s="2" customFormat="1" x14ac:dyDescent="0.25">
      <c r="A43" s="519" t="s">
        <v>20</v>
      </c>
      <c r="B43" s="520"/>
      <c r="C43" s="520"/>
      <c r="D43" s="520"/>
      <c r="E43" s="520"/>
      <c r="F43" s="520"/>
      <c r="G43" s="521"/>
      <c r="H43" s="19"/>
      <c r="I43" s="20"/>
      <c r="J43" s="20"/>
      <c r="K43" s="20"/>
      <c r="L43" s="20"/>
      <c r="M43" s="20"/>
      <c r="N43" s="20"/>
      <c r="O43" s="20"/>
      <c r="P43" s="20"/>
    </row>
    <row r="44" spans="1:16" s="2" customFormat="1" x14ac:dyDescent="0.25">
      <c r="A44" s="87" t="s">
        <v>27</v>
      </c>
      <c r="B44" s="517"/>
      <c r="C44" s="517"/>
      <c r="D44" s="517" t="s">
        <v>247</v>
      </c>
      <c r="E44" s="517"/>
      <c r="F44" s="517" t="s">
        <v>132</v>
      </c>
      <c r="G44" s="518"/>
      <c r="H44" s="19"/>
      <c r="I44" s="20"/>
      <c r="J44" s="20"/>
      <c r="K44" s="20"/>
      <c r="L44" s="20"/>
      <c r="M44" s="20"/>
      <c r="N44" s="20"/>
      <c r="O44" s="20"/>
      <c r="P44" s="20"/>
    </row>
    <row r="45" spans="1:16" s="2" customFormat="1" x14ac:dyDescent="0.25">
      <c r="A45" s="500" t="s">
        <v>25</v>
      </c>
      <c r="B45" s="501"/>
      <c r="C45" s="501"/>
      <c r="D45" s="501"/>
      <c r="E45" s="501"/>
      <c r="F45" s="501"/>
      <c r="G45" s="502"/>
      <c r="H45" s="19"/>
      <c r="I45" s="20"/>
      <c r="J45" s="20"/>
      <c r="K45" s="20"/>
      <c r="L45" s="20"/>
      <c r="M45" s="20"/>
      <c r="N45" s="20"/>
      <c r="O45" s="20"/>
      <c r="P45" s="20"/>
    </row>
    <row r="46" spans="1:16" s="20" customFormat="1" x14ac:dyDescent="0.25">
      <c r="A46" s="18" t="s">
        <v>21</v>
      </c>
      <c r="B46" s="575"/>
      <c r="C46" s="576"/>
      <c r="D46" s="593">
        <f>[5]TDSheet!$E$162</f>
        <v>11</v>
      </c>
      <c r="E46" s="582"/>
      <c r="F46" s="581">
        <f>[6]TDSheet!$E$168</f>
        <v>12.9</v>
      </c>
      <c r="G46" s="584"/>
      <c r="H46" s="19"/>
    </row>
    <row r="47" spans="1:16" s="20" customFormat="1" x14ac:dyDescent="0.25">
      <c r="A47" s="18" t="s">
        <v>22</v>
      </c>
      <c r="B47" s="577"/>
      <c r="C47" s="578"/>
      <c r="D47" s="582">
        <f>[5]TDSheet!$F$162</f>
        <v>9.5</v>
      </c>
      <c r="E47" s="582"/>
      <c r="F47" s="581">
        <f>[6]TDSheet!$F$168</f>
        <v>11.1</v>
      </c>
      <c r="G47" s="584"/>
      <c r="H47" s="19"/>
    </row>
    <row r="48" spans="1:16" s="20" customFormat="1" x14ac:dyDescent="0.25">
      <c r="A48" s="18" t="s">
        <v>23</v>
      </c>
      <c r="B48" s="577"/>
      <c r="C48" s="578"/>
      <c r="D48" s="582">
        <f>[5]TDSheet!$G$162</f>
        <v>7.4</v>
      </c>
      <c r="E48" s="582"/>
      <c r="F48" s="581">
        <f>[6]TDSheet!$G$168</f>
        <v>9.5</v>
      </c>
      <c r="G48" s="584"/>
      <c r="H48" s="19"/>
    </row>
    <row r="49" spans="1:16" s="20" customFormat="1" x14ac:dyDescent="0.25">
      <c r="A49" s="18" t="s">
        <v>24</v>
      </c>
      <c r="B49" s="577"/>
      <c r="C49" s="578"/>
      <c r="D49" s="581">
        <f>[5]TDSheet!$H$162</f>
        <v>162.4</v>
      </c>
      <c r="E49" s="581"/>
      <c r="F49" s="581">
        <f>[6]TDSheet!$H$168</f>
        <v>208.8</v>
      </c>
      <c r="G49" s="584"/>
      <c r="H49" s="19"/>
    </row>
    <row r="50" spans="1:16" s="20" customFormat="1" ht="15.75" thickBot="1" x14ac:dyDescent="0.3">
      <c r="A50" s="21" t="s">
        <v>26</v>
      </c>
      <c r="B50" s="579"/>
      <c r="C50" s="580"/>
      <c r="D50" s="605">
        <f>[5]TDSheet!$I$162</f>
        <v>0.2</v>
      </c>
      <c r="E50" s="605"/>
      <c r="F50" s="603">
        <f>[6]TDSheet!$I$168</f>
        <v>0.23</v>
      </c>
      <c r="G50" s="604"/>
      <c r="H50" s="19"/>
    </row>
    <row r="51" spans="1:16" s="2" customFormat="1" ht="15.75" thickBot="1" x14ac:dyDescent="0.3">
      <c r="A51" s="16"/>
      <c r="B51" s="88"/>
      <c r="C51" s="88"/>
      <c r="D51" s="89"/>
      <c r="E51" s="89"/>
      <c r="F51" s="88"/>
      <c r="G51" s="90"/>
      <c r="H51" s="19"/>
      <c r="I51" s="20"/>
      <c r="J51" s="20"/>
      <c r="K51" s="20"/>
      <c r="L51" s="20"/>
      <c r="M51" s="20"/>
      <c r="N51" s="20"/>
      <c r="O51" s="20"/>
      <c r="P51" s="20"/>
    </row>
    <row r="52" spans="1:16" s="2" customFormat="1" x14ac:dyDescent="0.25">
      <c r="A52" s="483" t="s">
        <v>28</v>
      </c>
      <c r="B52" s="485" t="s">
        <v>887</v>
      </c>
      <c r="C52" s="485"/>
      <c r="D52" s="485"/>
      <c r="E52" s="485"/>
      <c r="F52" s="485"/>
      <c r="G52" s="486"/>
      <c r="H52" s="19"/>
      <c r="I52" s="20"/>
      <c r="J52" s="20"/>
      <c r="K52" s="20"/>
      <c r="L52" s="20"/>
      <c r="M52" s="20"/>
      <c r="N52" s="20"/>
      <c r="O52" s="20"/>
      <c r="P52" s="20"/>
    </row>
    <row r="53" spans="1:16" s="2" customFormat="1" ht="66" customHeight="1" thickBot="1" x14ac:dyDescent="0.3">
      <c r="A53" s="503"/>
      <c r="B53" s="489"/>
      <c r="C53" s="489"/>
      <c r="D53" s="489"/>
      <c r="E53" s="489"/>
      <c r="F53" s="489"/>
      <c r="G53" s="490"/>
      <c r="H53" s="19"/>
      <c r="I53" s="20"/>
      <c r="J53" s="20"/>
      <c r="K53" s="20"/>
      <c r="L53" s="20"/>
      <c r="M53" s="20"/>
      <c r="N53" s="20"/>
      <c r="O53" s="20"/>
      <c r="P53" s="20"/>
    </row>
    <row r="54" spans="1:16" s="2" customFormat="1" ht="20.25" customHeight="1" thickBot="1" x14ac:dyDescent="0.3">
      <c r="A54" s="176"/>
      <c r="B54" s="254"/>
      <c r="C54" s="254"/>
      <c r="D54" s="254"/>
      <c r="E54" s="254"/>
      <c r="F54" s="254"/>
      <c r="G54" s="254"/>
      <c r="H54" s="19"/>
      <c r="I54" s="20"/>
      <c r="J54" s="20"/>
      <c r="K54" s="20"/>
      <c r="L54" s="20"/>
      <c r="M54" s="20"/>
      <c r="N54" s="20"/>
      <c r="O54" s="20"/>
      <c r="P54" s="20"/>
    </row>
    <row r="55" spans="1:16" ht="25.5" customHeight="1" x14ac:dyDescent="0.25">
      <c r="A55" s="79" t="s">
        <v>0</v>
      </c>
      <c r="B55" s="671" t="s">
        <v>277</v>
      </c>
      <c r="C55" s="671"/>
      <c r="D55" s="671"/>
      <c r="E55" s="671"/>
      <c r="F55" s="671"/>
      <c r="G55" s="672"/>
      <c r="H55" s="19"/>
    </row>
    <row r="56" spans="1:16" s="1" customFormat="1" ht="21.75" customHeight="1" x14ac:dyDescent="0.25">
      <c r="A56" s="41" t="s">
        <v>2</v>
      </c>
      <c r="B56" s="507" t="s">
        <v>241</v>
      </c>
      <c r="C56" s="507"/>
      <c r="D56" s="507"/>
      <c r="E56" s="507"/>
      <c r="F56" s="507"/>
      <c r="G56" s="508"/>
      <c r="H56" s="42"/>
      <c r="I56" s="43"/>
      <c r="J56" s="43"/>
      <c r="K56" s="43"/>
      <c r="L56" s="43"/>
      <c r="M56" s="43"/>
      <c r="N56" s="43"/>
      <c r="O56" s="43"/>
      <c r="P56" s="43"/>
    </row>
    <row r="57" spans="1:16" ht="18.75" customHeight="1" x14ac:dyDescent="0.25">
      <c r="A57" s="44" t="s">
        <v>4</v>
      </c>
      <c r="B57" s="491" t="s">
        <v>244</v>
      </c>
      <c r="C57" s="491"/>
      <c r="D57" s="491"/>
      <c r="E57" s="491"/>
      <c r="F57" s="491"/>
      <c r="G57" s="492"/>
      <c r="H57" s="19"/>
    </row>
    <row r="58" spans="1:16" s="1" customFormat="1" ht="45.75" customHeight="1" x14ac:dyDescent="0.25">
      <c r="A58" s="45" t="s">
        <v>5</v>
      </c>
      <c r="B58" s="673" t="s">
        <v>6</v>
      </c>
      <c r="C58" s="673"/>
      <c r="D58" s="673"/>
      <c r="E58" s="673"/>
      <c r="F58" s="673"/>
      <c r="G58" s="674"/>
      <c r="H58" s="42"/>
      <c r="I58" s="43"/>
      <c r="J58" s="43"/>
      <c r="K58" s="43"/>
      <c r="L58" s="43"/>
      <c r="M58" s="43"/>
      <c r="N58" s="43"/>
      <c r="O58" s="43"/>
      <c r="P58" s="43"/>
    </row>
    <row r="59" spans="1:16" x14ac:dyDescent="0.25">
      <c r="A59" s="511" t="s">
        <v>7</v>
      </c>
      <c r="B59" s="514" t="s">
        <v>9</v>
      </c>
      <c r="C59" s="514"/>
      <c r="D59" s="514"/>
      <c r="E59" s="514"/>
      <c r="F59" s="514"/>
      <c r="G59" s="515"/>
      <c r="H59" s="19"/>
    </row>
    <row r="60" spans="1:16" x14ac:dyDescent="0.25">
      <c r="A60" s="512"/>
      <c r="B60" s="514" t="s">
        <v>10</v>
      </c>
      <c r="C60" s="514"/>
      <c r="D60" s="514"/>
      <c r="E60" s="514"/>
      <c r="F60" s="514"/>
      <c r="G60" s="515"/>
      <c r="H60" s="19"/>
    </row>
    <row r="61" spans="1:16" s="1" customFormat="1" ht="25.5" customHeight="1" x14ac:dyDescent="0.25">
      <c r="A61" s="513"/>
      <c r="B61" s="587"/>
      <c r="C61" s="588"/>
      <c r="D61" s="269" t="s">
        <v>8</v>
      </c>
      <c r="E61" s="269" t="s">
        <v>11</v>
      </c>
      <c r="F61" s="269" t="s">
        <v>8</v>
      </c>
      <c r="G61" s="46" t="s">
        <v>11</v>
      </c>
      <c r="H61" s="42"/>
      <c r="I61" s="43"/>
      <c r="J61" s="43"/>
      <c r="K61" s="43"/>
      <c r="L61" s="43"/>
      <c r="M61" s="43"/>
      <c r="N61" s="43"/>
      <c r="O61" s="43"/>
      <c r="P61" s="43"/>
    </row>
    <row r="62" spans="1:16" s="1" customFormat="1" ht="18" customHeight="1" x14ac:dyDescent="0.25">
      <c r="A62" s="82" t="s">
        <v>233</v>
      </c>
      <c r="B62" s="589"/>
      <c r="C62" s="590"/>
      <c r="D62" s="83">
        <v>37</v>
      </c>
      <c r="E62" s="83">
        <v>36</v>
      </c>
      <c r="F62" s="49">
        <v>59</v>
      </c>
      <c r="G62" s="55">
        <v>58</v>
      </c>
      <c r="H62" s="42"/>
      <c r="I62" s="43"/>
      <c r="J62" s="43"/>
      <c r="K62" s="43"/>
      <c r="L62" s="43"/>
      <c r="M62" s="43"/>
      <c r="N62" s="43"/>
      <c r="O62" s="43"/>
      <c r="P62" s="43"/>
    </row>
    <row r="63" spans="1:16" s="1" customFormat="1" ht="18" customHeight="1" x14ac:dyDescent="0.25">
      <c r="A63" s="47" t="s">
        <v>136</v>
      </c>
      <c r="B63" s="589"/>
      <c r="C63" s="590"/>
      <c r="D63" s="83">
        <v>13.2</v>
      </c>
      <c r="E63" s="83">
        <v>11</v>
      </c>
      <c r="F63" s="49">
        <v>21.1</v>
      </c>
      <c r="G63" s="55">
        <v>17.600000000000001</v>
      </c>
      <c r="H63" s="42">
        <f>(D63+D64)/2</f>
        <v>13.3</v>
      </c>
      <c r="I63" s="43">
        <f>(F63+F64)/2</f>
        <v>24.65</v>
      </c>
      <c r="J63" s="43"/>
      <c r="K63" s="43"/>
      <c r="L63" s="43"/>
      <c r="M63" s="43"/>
      <c r="N63" s="43"/>
      <c r="O63" s="43"/>
      <c r="P63" s="43"/>
    </row>
    <row r="64" spans="1:16" s="1" customFormat="1" ht="18" customHeight="1" x14ac:dyDescent="0.25">
      <c r="A64" s="47" t="s">
        <v>135</v>
      </c>
      <c r="B64" s="589"/>
      <c r="C64" s="590"/>
      <c r="D64" s="83">
        <v>13.4</v>
      </c>
      <c r="E64" s="83">
        <v>11</v>
      </c>
      <c r="F64" s="49">
        <v>28.2</v>
      </c>
      <c r="G64" s="55">
        <v>17.600000000000001</v>
      </c>
      <c r="H64" s="42"/>
      <c r="I64" s="43"/>
      <c r="J64" s="43"/>
      <c r="K64" s="43"/>
      <c r="L64" s="43"/>
      <c r="M64" s="43"/>
      <c r="N64" s="43"/>
      <c r="O64" s="43"/>
      <c r="P64" s="43"/>
    </row>
    <row r="65" spans="1:16" s="1" customFormat="1" ht="18" customHeight="1" x14ac:dyDescent="0.25">
      <c r="A65" s="82" t="s">
        <v>129</v>
      </c>
      <c r="B65" s="589"/>
      <c r="C65" s="590"/>
      <c r="D65" s="83">
        <v>1</v>
      </c>
      <c r="E65" s="83">
        <v>1</v>
      </c>
      <c r="F65" s="49">
        <v>1.6</v>
      </c>
      <c r="G65" s="55">
        <v>1.6</v>
      </c>
      <c r="H65" s="42"/>
      <c r="I65" s="43"/>
      <c r="J65" s="43"/>
      <c r="K65" s="43"/>
      <c r="L65" s="43"/>
      <c r="M65" s="43"/>
      <c r="N65" s="43"/>
      <c r="O65" s="43"/>
      <c r="P65" s="43"/>
    </row>
    <row r="66" spans="1:16" s="1" customFormat="1" ht="18" customHeight="1" x14ac:dyDescent="0.25">
      <c r="A66" s="82" t="s">
        <v>234</v>
      </c>
      <c r="B66" s="589"/>
      <c r="C66" s="590"/>
      <c r="D66" s="83">
        <v>2</v>
      </c>
      <c r="E66" s="83">
        <v>2</v>
      </c>
      <c r="F66" s="49">
        <v>3.2</v>
      </c>
      <c r="G66" s="55">
        <v>3.2</v>
      </c>
      <c r="H66" s="42"/>
      <c r="I66" s="43"/>
      <c r="J66" s="43"/>
      <c r="K66" s="43"/>
      <c r="L66" s="43"/>
      <c r="M66" s="43"/>
      <c r="N66" s="43"/>
      <c r="O66" s="43"/>
      <c r="P66" s="43"/>
    </row>
    <row r="67" spans="1:16" s="1" customFormat="1" ht="18" customHeight="1" x14ac:dyDescent="0.25">
      <c r="A67" s="82" t="s">
        <v>235</v>
      </c>
      <c r="B67" s="589"/>
      <c r="C67" s="590"/>
      <c r="D67" s="83" t="s">
        <v>458</v>
      </c>
      <c r="E67" s="83">
        <v>3</v>
      </c>
      <c r="F67" s="49" t="s">
        <v>565</v>
      </c>
      <c r="G67" s="55">
        <v>4.5</v>
      </c>
      <c r="H67" s="42"/>
      <c r="I67" s="43"/>
      <c r="J67" s="43"/>
      <c r="K67" s="43"/>
      <c r="L67" s="43"/>
      <c r="M67" s="43"/>
      <c r="N67" s="43"/>
      <c r="O67" s="43"/>
      <c r="P67" s="43"/>
    </row>
    <row r="68" spans="1:16" s="1" customFormat="1" ht="18" customHeight="1" x14ac:dyDescent="0.25">
      <c r="A68" s="82" t="s">
        <v>13</v>
      </c>
      <c r="B68" s="589"/>
      <c r="C68" s="590"/>
      <c r="D68" s="83">
        <v>4</v>
      </c>
      <c r="E68" s="83">
        <v>4</v>
      </c>
      <c r="F68" s="49">
        <v>6.4</v>
      </c>
      <c r="G68" s="55">
        <v>6.4</v>
      </c>
      <c r="H68" s="42"/>
      <c r="I68" s="43"/>
      <c r="J68" s="43"/>
      <c r="K68" s="43"/>
      <c r="L68" s="43"/>
      <c r="M68" s="43"/>
      <c r="N68" s="43"/>
      <c r="O68" s="43"/>
      <c r="P68" s="43"/>
    </row>
    <row r="69" spans="1:16" s="1" customFormat="1" ht="18" customHeight="1" x14ac:dyDescent="0.25">
      <c r="A69" s="82" t="s">
        <v>130</v>
      </c>
      <c r="B69" s="589"/>
      <c r="C69" s="590"/>
      <c r="D69" s="83">
        <v>6</v>
      </c>
      <c r="E69" s="83">
        <v>6</v>
      </c>
      <c r="F69" s="49">
        <v>9.6</v>
      </c>
      <c r="G69" s="55">
        <v>9.6</v>
      </c>
      <c r="H69" s="42"/>
      <c r="I69" s="43"/>
      <c r="J69" s="43"/>
      <c r="K69" s="43"/>
      <c r="L69" s="43"/>
      <c r="M69" s="43"/>
      <c r="N69" s="43"/>
      <c r="O69" s="43"/>
      <c r="P69" s="43"/>
    </row>
    <row r="70" spans="1:16" s="1" customFormat="1" ht="18" customHeight="1" x14ac:dyDescent="0.25">
      <c r="A70" s="194" t="s">
        <v>245</v>
      </c>
      <c r="B70" s="589"/>
      <c r="C70" s="590"/>
      <c r="D70" s="263">
        <v>0</v>
      </c>
      <c r="E70" s="126">
        <v>57</v>
      </c>
      <c r="F70" s="263">
        <v>0</v>
      </c>
      <c r="G70" s="193">
        <v>91.2</v>
      </c>
      <c r="H70" s="42"/>
      <c r="I70" s="43"/>
      <c r="J70" s="43"/>
      <c r="K70" s="43"/>
      <c r="L70" s="43"/>
      <c r="M70" s="43"/>
      <c r="N70" s="43"/>
      <c r="O70" s="43"/>
      <c r="P70" s="43"/>
    </row>
    <row r="71" spans="1:16" s="1" customFormat="1" ht="18" customHeight="1" x14ac:dyDescent="0.25">
      <c r="A71" s="82" t="s">
        <v>171</v>
      </c>
      <c r="B71" s="589"/>
      <c r="C71" s="590"/>
      <c r="D71" s="83">
        <v>2.5</v>
      </c>
      <c r="E71" s="83">
        <v>2.5</v>
      </c>
      <c r="F71" s="49">
        <v>4</v>
      </c>
      <c r="G71" s="55">
        <v>4</v>
      </c>
      <c r="H71" s="42"/>
      <c r="I71" s="43"/>
      <c r="J71" s="43"/>
      <c r="K71" s="43"/>
      <c r="L71" s="43"/>
      <c r="M71" s="43"/>
      <c r="N71" s="43"/>
      <c r="O71" s="43"/>
      <c r="P71" s="43"/>
    </row>
    <row r="72" spans="1:16" s="1" customFormat="1" ht="18" customHeight="1" x14ac:dyDescent="0.25">
      <c r="A72" s="194" t="s">
        <v>243</v>
      </c>
      <c r="B72" s="589"/>
      <c r="C72" s="590"/>
      <c r="D72" s="198">
        <v>0</v>
      </c>
      <c r="E72" s="197">
        <v>50</v>
      </c>
      <c r="F72" s="198">
        <v>0</v>
      </c>
      <c r="G72" s="336">
        <v>80</v>
      </c>
      <c r="H72" s="42"/>
      <c r="I72" s="43"/>
      <c r="J72" s="43"/>
      <c r="K72" s="43"/>
      <c r="L72" s="43"/>
      <c r="M72" s="43"/>
      <c r="N72" s="43"/>
      <c r="O72" s="43"/>
      <c r="P72" s="43"/>
    </row>
    <row r="73" spans="1:16" s="1" customFormat="1" ht="18" customHeight="1" x14ac:dyDescent="0.25">
      <c r="A73" s="194" t="s">
        <v>764</v>
      </c>
      <c r="B73" s="589"/>
      <c r="C73" s="590"/>
      <c r="D73" s="178">
        <v>0</v>
      </c>
      <c r="E73" s="197">
        <v>15</v>
      </c>
      <c r="F73" s="198">
        <v>0</v>
      </c>
      <c r="G73" s="336">
        <v>20</v>
      </c>
      <c r="H73" s="42"/>
      <c r="I73" s="43"/>
      <c r="J73" s="43"/>
      <c r="K73" s="43"/>
      <c r="L73" s="43"/>
      <c r="M73" s="43"/>
      <c r="N73" s="43"/>
      <c r="O73" s="43"/>
      <c r="P73" s="43"/>
    </row>
    <row r="74" spans="1:16" s="1" customFormat="1" ht="18" customHeight="1" x14ac:dyDescent="0.25">
      <c r="A74" s="259" t="s">
        <v>690</v>
      </c>
      <c r="B74" s="589"/>
      <c r="C74" s="590"/>
      <c r="D74" s="71">
        <v>7.5</v>
      </c>
      <c r="E74" s="71">
        <v>7.5</v>
      </c>
      <c r="F74" s="62">
        <v>10</v>
      </c>
      <c r="G74" s="48">
        <v>10</v>
      </c>
      <c r="H74" s="42"/>
      <c r="I74" s="43"/>
      <c r="J74" s="43"/>
      <c r="K74" s="43"/>
      <c r="L74" s="43"/>
      <c r="M74" s="43"/>
      <c r="N74" s="43"/>
      <c r="O74" s="43"/>
      <c r="P74" s="43"/>
    </row>
    <row r="75" spans="1:16" s="1" customFormat="1" ht="18" customHeight="1" x14ac:dyDescent="0.25">
      <c r="A75" s="259" t="s">
        <v>188</v>
      </c>
      <c r="B75" s="589"/>
      <c r="C75" s="590"/>
      <c r="D75" s="71">
        <v>0.6</v>
      </c>
      <c r="E75" s="71">
        <v>0.6</v>
      </c>
      <c r="F75" s="62">
        <v>0.9</v>
      </c>
      <c r="G75" s="48">
        <v>0.9</v>
      </c>
      <c r="H75" s="42"/>
      <c r="I75" s="43"/>
      <c r="J75" s="43"/>
      <c r="K75" s="43"/>
      <c r="L75" s="43"/>
      <c r="M75" s="43"/>
      <c r="N75" s="43"/>
      <c r="O75" s="43"/>
      <c r="P75" s="43"/>
    </row>
    <row r="76" spans="1:16" s="1" customFormat="1" ht="18" customHeight="1" x14ac:dyDescent="0.25">
      <c r="A76" s="259" t="s">
        <v>189</v>
      </c>
      <c r="B76" s="589"/>
      <c r="C76" s="590"/>
      <c r="D76" s="71">
        <v>0.6</v>
      </c>
      <c r="E76" s="71">
        <v>0.6</v>
      </c>
      <c r="F76" s="62">
        <v>0.9</v>
      </c>
      <c r="G76" s="48">
        <v>0.9</v>
      </c>
      <c r="H76" s="42"/>
      <c r="I76" s="43"/>
      <c r="J76" s="43"/>
      <c r="K76" s="43"/>
      <c r="L76" s="43"/>
      <c r="M76" s="43"/>
      <c r="N76" s="43"/>
      <c r="O76" s="43"/>
      <c r="P76" s="43"/>
    </row>
    <row r="77" spans="1:16" s="1" customFormat="1" ht="18" customHeight="1" x14ac:dyDescent="0.25">
      <c r="A77" s="259" t="s">
        <v>304</v>
      </c>
      <c r="B77" s="589"/>
      <c r="C77" s="590"/>
      <c r="D77" s="71">
        <v>7.5</v>
      </c>
      <c r="E77" s="71">
        <v>7.5</v>
      </c>
      <c r="F77" s="263">
        <v>10</v>
      </c>
      <c r="G77" s="48">
        <v>10</v>
      </c>
      <c r="H77" s="42"/>
      <c r="I77" s="43"/>
      <c r="J77" s="43"/>
      <c r="K77" s="43"/>
      <c r="L77" s="43"/>
      <c r="M77" s="43"/>
      <c r="N77" s="43"/>
      <c r="O77" s="43"/>
      <c r="P77" s="43"/>
    </row>
    <row r="78" spans="1:16" s="1" customFormat="1" ht="18" customHeight="1" x14ac:dyDescent="0.25">
      <c r="A78" s="259" t="s">
        <v>303</v>
      </c>
      <c r="B78" s="589"/>
      <c r="C78" s="590"/>
      <c r="D78" s="71">
        <v>1.2</v>
      </c>
      <c r="E78" s="71">
        <v>1.2</v>
      </c>
      <c r="F78" s="62">
        <v>1.6</v>
      </c>
      <c r="G78" s="48">
        <v>1.6</v>
      </c>
      <c r="H78" s="42"/>
      <c r="I78" s="43"/>
      <c r="J78" s="43"/>
      <c r="K78" s="43"/>
      <c r="L78" s="43"/>
      <c r="M78" s="43"/>
      <c r="N78" s="43"/>
      <c r="O78" s="43"/>
      <c r="P78" s="43"/>
    </row>
    <row r="79" spans="1:16" s="1" customFormat="1" ht="18" customHeight="1" x14ac:dyDescent="0.25">
      <c r="A79" s="258" t="s">
        <v>765</v>
      </c>
      <c r="B79" s="589"/>
      <c r="C79" s="590"/>
      <c r="D79" s="337">
        <v>8.0000000000000004E-4</v>
      </c>
      <c r="E79" s="337">
        <v>8.0000000000000004E-4</v>
      </c>
      <c r="F79" s="338">
        <v>1E-3</v>
      </c>
      <c r="G79" s="339">
        <v>1E-3</v>
      </c>
      <c r="H79" s="42"/>
      <c r="I79" s="43"/>
      <c r="J79" s="43"/>
      <c r="K79" s="43"/>
      <c r="L79" s="43"/>
      <c r="M79" s="43"/>
      <c r="N79" s="43"/>
      <c r="O79" s="43"/>
      <c r="P79" s="43"/>
    </row>
    <row r="80" spans="1:16" s="2" customFormat="1" ht="15.75" thickBot="1" x14ac:dyDescent="0.3">
      <c r="A80" s="50" t="s">
        <v>16</v>
      </c>
      <c r="B80" s="591"/>
      <c r="C80" s="592"/>
      <c r="D80" s="51"/>
      <c r="E80" s="84" t="s">
        <v>242</v>
      </c>
      <c r="F80" s="51">
        <v>0</v>
      </c>
      <c r="G80" s="53">
        <v>100</v>
      </c>
      <c r="H80" s="19"/>
      <c r="I80" s="20"/>
      <c r="J80" s="20"/>
      <c r="K80" s="20"/>
      <c r="L80" s="20"/>
      <c r="M80" s="20"/>
      <c r="N80" s="20"/>
      <c r="O80" s="20"/>
      <c r="P80" s="20"/>
    </row>
    <row r="81" spans="1:16" s="15" customFormat="1" ht="12.75" thickBot="1" x14ac:dyDescent="0.25">
      <c r="A81" s="681"/>
      <c r="B81" s="682"/>
      <c r="C81" s="682"/>
      <c r="D81" s="682"/>
      <c r="E81" s="682"/>
      <c r="F81" s="682"/>
      <c r="G81" s="683"/>
      <c r="H81" s="85"/>
      <c r="I81" s="86"/>
      <c r="J81" s="86"/>
      <c r="K81" s="86"/>
      <c r="L81" s="86"/>
      <c r="M81" s="86"/>
      <c r="N81" s="86"/>
      <c r="O81" s="86"/>
      <c r="P81" s="86"/>
    </row>
    <row r="82" spans="1:16" s="2" customFormat="1" x14ac:dyDescent="0.25">
      <c r="A82" s="519" t="s">
        <v>20</v>
      </c>
      <c r="B82" s="520"/>
      <c r="C82" s="520"/>
      <c r="D82" s="520"/>
      <c r="E82" s="520"/>
      <c r="F82" s="520"/>
      <c r="G82" s="521"/>
      <c r="H82" s="19"/>
      <c r="I82" s="20"/>
      <c r="J82" s="20"/>
      <c r="K82" s="20"/>
      <c r="L82" s="20"/>
      <c r="M82" s="20"/>
      <c r="N82" s="20"/>
      <c r="O82" s="20"/>
      <c r="P82" s="20"/>
    </row>
    <row r="83" spans="1:16" s="2" customFormat="1" x14ac:dyDescent="0.25">
      <c r="A83" s="87" t="s">
        <v>27</v>
      </c>
      <c r="B83" s="517"/>
      <c r="C83" s="517"/>
      <c r="D83" s="517" t="s">
        <v>242</v>
      </c>
      <c r="E83" s="517"/>
      <c r="F83" s="517" t="s">
        <v>99</v>
      </c>
      <c r="G83" s="518"/>
      <c r="H83" s="19"/>
      <c r="I83" s="20"/>
      <c r="J83" s="20"/>
      <c r="K83" s="20"/>
      <c r="L83" s="20"/>
      <c r="M83" s="20"/>
      <c r="N83" s="20"/>
      <c r="O83" s="20"/>
      <c r="P83" s="20"/>
    </row>
    <row r="84" spans="1:16" s="2" customFormat="1" x14ac:dyDescent="0.25">
      <c r="A84" s="500" t="s">
        <v>25</v>
      </c>
      <c r="B84" s="501"/>
      <c r="C84" s="501"/>
      <c r="D84" s="501"/>
      <c r="E84" s="501"/>
      <c r="F84" s="501"/>
      <c r="G84" s="502"/>
      <c r="H84" s="19"/>
      <c r="I84" s="20"/>
      <c r="J84" s="20"/>
      <c r="K84" s="20"/>
      <c r="L84" s="20"/>
      <c r="M84" s="20"/>
      <c r="N84" s="20"/>
      <c r="O84" s="20"/>
      <c r="P84" s="20"/>
    </row>
    <row r="85" spans="1:16" s="20" customFormat="1" x14ac:dyDescent="0.25">
      <c r="A85" s="18" t="s">
        <v>21</v>
      </c>
      <c r="B85" s="575"/>
      <c r="C85" s="576"/>
      <c r="D85" s="593">
        <f>[1]TDSheet!$E$370</f>
        <v>8.4</v>
      </c>
      <c r="E85" s="582"/>
      <c r="F85" s="593">
        <f>[2]TDSheet!$E$369</f>
        <v>12.9</v>
      </c>
      <c r="G85" s="594"/>
      <c r="H85" s="19"/>
    </row>
    <row r="86" spans="1:16" s="20" customFormat="1" x14ac:dyDescent="0.25">
      <c r="A86" s="18" t="s">
        <v>22</v>
      </c>
      <c r="B86" s="577"/>
      <c r="C86" s="578"/>
      <c r="D86" s="582">
        <f>[1]TDSheet!$F$370</f>
        <v>6.2</v>
      </c>
      <c r="E86" s="582"/>
      <c r="F86" s="593">
        <f>[2]TDSheet!$F$369</f>
        <v>9.5</v>
      </c>
      <c r="G86" s="594"/>
      <c r="H86" s="19"/>
    </row>
    <row r="87" spans="1:16" s="20" customFormat="1" x14ac:dyDescent="0.25">
      <c r="A87" s="18" t="s">
        <v>23</v>
      </c>
      <c r="B87" s="577"/>
      <c r="C87" s="578"/>
      <c r="D87" s="582">
        <f>[1]TDSheet!$G$370</f>
        <v>12.8</v>
      </c>
      <c r="E87" s="582"/>
      <c r="F87" s="581">
        <f>[2]TDSheet!$G$369</f>
        <v>19.7</v>
      </c>
      <c r="G87" s="584"/>
      <c r="H87" s="19"/>
    </row>
    <row r="88" spans="1:16" s="20" customFormat="1" x14ac:dyDescent="0.25">
      <c r="A88" s="18" t="s">
        <v>24</v>
      </c>
      <c r="B88" s="577"/>
      <c r="C88" s="578"/>
      <c r="D88" s="581">
        <f>[1]TDSheet!$H$370</f>
        <v>147.52000000000001</v>
      </c>
      <c r="E88" s="581"/>
      <c r="F88" s="593">
        <f>[2]TDSheet!$H$369</f>
        <v>226.95</v>
      </c>
      <c r="G88" s="594"/>
      <c r="H88" s="19"/>
    </row>
    <row r="89" spans="1:16" s="20" customFormat="1" ht="15.75" thickBot="1" x14ac:dyDescent="0.3">
      <c r="A89" s="21" t="s">
        <v>26</v>
      </c>
      <c r="B89" s="579"/>
      <c r="C89" s="580"/>
      <c r="D89" s="603">
        <f>[1]TDSheet!$I$370</f>
        <v>0.48</v>
      </c>
      <c r="E89" s="605"/>
      <c r="F89" s="603">
        <f>[2]TDSheet!$I$369</f>
        <v>0.73</v>
      </c>
      <c r="G89" s="604"/>
      <c r="H89" s="19"/>
    </row>
    <row r="90" spans="1:16" s="2" customFormat="1" ht="15.75" thickBot="1" x14ac:dyDescent="0.3">
      <c r="A90" s="16"/>
      <c r="B90" s="88"/>
      <c r="C90" s="88"/>
      <c r="D90" s="89"/>
      <c r="E90" s="89"/>
      <c r="F90" s="88"/>
      <c r="G90" s="90"/>
      <c r="H90" s="19"/>
      <c r="I90" s="20"/>
      <c r="J90" s="20"/>
      <c r="K90" s="20"/>
      <c r="L90" s="20"/>
      <c r="M90" s="20"/>
      <c r="N90" s="20"/>
      <c r="O90" s="20"/>
      <c r="P90" s="20"/>
    </row>
    <row r="91" spans="1:16" s="2" customFormat="1" x14ac:dyDescent="0.25">
      <c r="A91" s="483" t="s">
        <v>28</v>
      </c>
      <c r="B91" s="485" t="s">
        <v>927</v>
      </c>
      <c r="C91" s="485"/>
      <c r="D91" s="485"/>
      <c r="E91" s="485"/>
      <c r="F91" s="485"/>
      <c r="G91" s="486"/>
      <c r="H91" s="19"/>
      <c r="I91" s="20"/>
      <c r="J91" s="20"/>
      <c r="K91" s="20"/>
      <c r="L91" s="20"/>
      <c r="M91" s="20"/>
      <c r="N91" s="20"/>
      <c r="O91" s="20"/>
      <c r="P91" s="20"/>
    </row>
    <row r="92" spans="1:16" s="2" customFormat="1" ht="110.25" customHeight="1" thickBot="1" x14ac:dyDescent="0.3">
      <c r="A92" s="503"/>
      <c r="B92" s="489"/>
      <c r="C92" s="489"/>
      <c r="D92" s="489"/>
      <c r="E92" s="489"/>
      <c r="F92" s="489"/>
      <c r="G92" s="490"/>
      <c r="H92" s="19"/>
      <c r="I92" s="20"/>
      <c r="J92" s="20"/>
      <c r="K92" s="20"/>
      <c r="L92" s="20"/>
      <c r="M92" s="20"/>
      <c r="N92" s="20"/>
      <c r="O92" s="20"/>
      <c r="P92" s="20"/>
    </row>
    <row r="93" spans="1:16" ht="15.75" thickBot="1" x14ac:dyDescent="0.3"/>
    <row r="94" spans="1:16" ht="18.75" customHeight="1" x14ac:dyDescent="0.25">
      <c r="A94" s="79" t="s">
        <v>0</v>
      </c>
      <c r="B94" s="671" t="s">
        <v>282</v>
      </c>
      <c r="C94" s="671"/>
      <c r="D94" s="671"/>
      <c r="E94" s="671"/>
      <c r="F94" s="671"/>
      <c r="G94" s="672"/>
      <c r="H94" s="19"/>
    </row>
    <row r="95" spans="1:16" s="1" customFormat="1" ht="21.75" customHeight="1" x14ac:dyDescent="0.25">
      <c r="A95" s="41" t="s">
        <v>2</v>
      </c>
      <c r="B95" s="507" t="s">
        <v>246</v>
      </c>
      <c r="C95" s="507"/>
      <c r="D95" s="507"/>
      <c r="E95" s="507"/>
      <c r="F95" s="507"/>
      <c r="G95" s="508"/>
      <c r="H95" s="42"/>
      <c r="I95" s="43"/>
      <c r="J95" s="43"/>
      <c r="K95" s="43"/>
      <c r="L95" s="43"/>
      <c r="M95" s="43"/>
      <c r="N95" s="43"/>
      <c r="O95" s="43"/>
      <c r="P95" s="43"/>
    </row>
    <row r="96" spans="1:16" ht="18.75" customHeight="1" x14ac:dyDescent="0.25">
      <c r="A96" s="44" t="s">
        <v>4</v>
      </c>
      <c r="B96" s="491">
        <v>235</v>
      </c>
      <c r="C96" s="491"/>
      <c r="D96" s="491"/>
      <c r="E96" s="491"/>
      <c r="F96" s="491"/>
      <c r="G96" s="492"/>
      <c r="H96" s="19"/>
    </row>
    <row r="97" spans="1:16" s="1" customFormat="1" ht="45.75" customHeight="1" x14ac:dyDescent="0.25">
      <c r="A97" s="45" t="s">
        <v>5</v>
      </c>
      <c r="B97" s="673" t="s">
        <v>6</v>
      </c>
      <c r="C97" s="673"/>
      <c r="D97" s="673"/>
      <c r="E97" s="673"/>
      <c r="F97" s="673"/>
      <c r="G97" s="674"/>
      <c r="H97" s="42"/>
      <c r="I97" s="43"/>
      <c r="J97" s="43"/>
      <c r="K97" s="43"/>
      <c r="L97" s="43"/>
      <c r="M97" s="43"/>
      <c r="N97" s="43"/>
      <c r="O97" s="43"/>
      <c r="P97" s="43"/>
    </row>
    <row r="98" spans="1:16" x14ac:dyDescent="0.25">
      <c r="A98" s="511" t="s">
        <v>7</v>
      </c>
      <c r="B98" s="514" t="s">
        <v>9</v>
      </c>
      <c r="C98" s="514"/>
      <c r="D98" s="514"/>
      <c r="E98" s="514"/>
      <c r="F98" s="514"/>
      <c r="G98" s="515"/>
      <c r="H98" s="19"/>
    </row>
    <row r="99" spans="1:16" x14ac:dyDescent="0.25">
      <c r="A99" s="512"/>
      <c r="B99" s="514" t="s">
        <v>10</v>
      </c>
      <c r="C99" s="514"/>
      <c r="D99" s="514"/>
      <c r="E99" s="514"/>
      <c r="F99" s="514"/>
      <c r="G99" s="515"/>
      <c r="H99" s="19"/>
    </row>
    <row r="100" spans="1:16" s="1" customFormat="1" ht="25.5" customHeight="1" x14ac:dyDescent="0.25">
      <c r="A100" s="513"/>
      <c r="B100" s="587"/>
      <c r="C100" s="588"/>
      <c r="D100" s="269" t="s">
        <v>8</v>
      </c>
      <c r="E100" s="269" t="s">
        <v>11</v>
      </c>
      <c r="F100" s="269" t="s">
        <v>8</v>
      </c>
      <c r="G100" s="46" t="s">
        <v>11</v>
      </c>
      <c r="H100" s="42"/>
      <c r="I100" s="43"/>
      <c r="J100" s="43"/>
      <c r="K100" s="43"/>
      <c r="L100" s="43"/>
      <c r="M100" s="43"/>
      <c r="N100" s="43"/>
      <c r="O100" s="43"/>
      <c r="P100" s="43"/>
    </row>
    <row r="101" spans="1:16" s="1" customFormat="1" ht="18" customHeight="1" x14ac:dyDescent="0.25">
      <c r="A101" s="82" t="s">
        <v>233</v>
      </c>
      <c r="B101" s="589"/>
      <c r="C101" s="590"/>
      <c r="D101" s="83">
        <v>54</v>
      </c>
      <c r="E101" s="83">
        <v>53</v>
      </c>
      <c r="F101" s="49">
        <v>61</v>
      </c>
      <c r="G101" s="55">
        <v>60</v>
      </c>
      <c r="H101" s="42"/>
      <c r="I101" s="43"/>
      <c r="J101" s="43"/>
      <c r="K101" s="43"/>
      <c r="L101" s="43"/>
      <c r="M101" s="43"/>
      <c r="N101" s="43"/>
      <c r="O101" s="43"/>
      <c r="P101" s="43"/>
    </row>
    <row r="102" spans="1:16" s="1" customFormat="1" ht="18" customHeight="1" x14ac:dyDescent="0.25">
      <c r="A102" s="82" t="s">
        <v>234</v>
      </c>
      <c r="B102" s="589"/>
      <c r="C102" s="590"/>
      <c r="D102" s="83">
        <v>5.6</v>
      </c>
      <c r="E102" s="83">
        <v>5.6</v>
      </c>
      <c r="F102" s="49">
        <v>6.4</v>
      </c>
      <c r="G102" s="55">
        <v>6.4</v>
      </c>
      <c r="H102" s="42"/>
      <c r="I102" s="43"/>
      <c r="J102" s="43"/>
      <c r="K102" s="43"/>
      <c r="L102" s="43"/>
      <c r="M102" s="43"/>
      <c r="N102" s="43"/>
      <c r="O102" s="43"/>
      <c r="P102" s="43"/>
    </row>
    <row r="103" spans="1:16" s="1" customFormat="1" ht="18" customHeight="1" x14ac:dyDescent="0.25">
      <c r="A103" s="82" t="s">
        <v>235</v>
      </c>
      <c r="B103" s="589"/>
      <c r="C103" s="590"/>
      <c r="D103" s="83" t="s">
        <v>250</v>
      </c>
      <c r="E103" s="83">
        <v>3.5</v>
      </c>
      <c r="F103" s="49" t="s">
        <v>237</v>
      </c>
      <c r="G103" s="55">
        <v>4</v>
      </c>
      <c r="H103" s="42"/>
      <c r="I103" s="43"/>
      <c r="J103" s="43"/>
      <c r="K103" s="43"/>
      <c r="L103" s="43"/>
      <c r="M103" s="43"/>
      <c r="N103" s="43"/>
      <c r="O103" s="43"/>
      <c r="P103" s="43"/>
    </row>
    <row r="104" spans="1:16" s="1" customFormat="1" ht="18" customHeight="1" x14ac:dyDescent="0.25">
      <c r="A104" s="82" t="s">
        <v>13</v>
      </c>
      <c r="B104" s="589"/>
      <c r="C104" s="590"/>
      <c r="D104" s="83">
        <v>5.6</v>
      </c>
      <c r="E104" s="83">
        <v>5.6</v>
      </c>
      <c r="F104" s="49">
        <v>6.4</v>
      </c>
      <c r="G104" s="55">
        <v>6.4</v>
      </c>
      <c r="H104" s="42"/>
      <c r="I104" s="43"/>
      <c r="J104" s="43"/>
      <c r="K104" s="43"/>
      <c r="L104" s="43"/>
      <c r="M104" s="43"/>
      <c r="N104" s="43"/>
      <c r="O104" s="43"/>
      <c r="P104" s="43"/>
    </row>
    <row r="105" spans="1:16" s="1" customFormat="1" ht="18" customHeight="1" x14ac:dyDescent="0.25">
      <c r="A105" s="82" t="s">
        <v>249</v>
      </c>
      <c r="B105" s="589"/>
      <c r="C105" s="590"/>
      <c r="D105" s="83">
        <v>7.1</v>
      </c>
      <c r="E105" s="83">
        <v>7</v>
      </c>
      <c r="F105" s="49">
        <v>8.1</v>
      </c>
      <c r="G105" s="55">
        <v>8</v>
      </c>
      <c r="H105" s="42"/>
      <c r="I105" s="43"/>
      <c r="J105" s="43"/>
      <c r="K105" s="43"/>
      <c r="L105" s="43"/>
      <c r="M105" s="43"/>
      <c r="N105" s="43"/>
      <c r="O105" s="43"/>
      <c r="P105" s="43"/>
    </row>
    <row r="106" spans="1:16" s="1" customFormat="1" ht="18" customHeight="1" x14ac:dyDescent="0.25">
      <c r="A106" s="82" t="s">
        <v>203</v>
      </c>
      <c r="B106" s="589"/>
      <c r="C106" s="590"/>
      <c r="D106" s="340">
        <v>1.4E-2</v>
      </c>
      <c r="E106" s="340">
        <v>1.4E-2</v>
      </c>
      <c r="F106" s="49">
        <v>1.6E-2</v>
      </c>
      <c r="G106" s="55">
        <v>1.6E-2</v>
      </c>
      <c r="H106" s="42"/>
      <c r="I106" s="43"/>
      <c r="J106" s="43"/>
      <c r="K106" s="43"/>
      <c r="L106" s="43"/>
      <c r="M106" s="43"/>
      <c r="N106" s="43"/>
      <c r="O106" s="43"/>
      <c r="P106" s="43"/>
    </row>
    <row r="107" spans="1:16" s="1" customFormat="1" ht="18" customHeight="1" x14ac:dyDescent="0.25">
      <c r="A107" s="82" t="s">
        <v>129</v>
      </c>
      <c r="B107" s="589"/>
      <c r="C107" s="590"/>
      <c r="D107" s="83">
        <v>2.5</v>
      </c>
      <c r="E107" s="83">
        <v>2.5</v>
      </c>
      <c r="F107" s="49">
        <v>2.8</v>
      </c>
      <c r="G107" s="55">
        <v>2.8</v>
      </c>
      <c r="H107" s="42"/>
      <c r="I107" s="43"/>
      <c r="J107" s="43"/>
      <c r="K107" s="43"/>
      <c r="L107" s="43"/>
      <c r="M107" s="43"/>
      <c r="N107" s="43"/>
      <c r="O107" s="43"/>
      <c r="P107" s="43"/>
    </row>
    <row r="108" spans="1:16" s="1" customFormat="1" ht="18" customHeight="1" x14ac:dyDescent="0.25">
      <c r="A108" s="82" t="s">
        <v>236</v>
      </c>
      <c r="B108" s="589"/>
      <c r="C108" s="590"/>
      <c r="D108" s="83">
        <v>2.8</v>
      </c>
      <c r="E108" s="83">
        <v>2.8</v>
      </c>
      <c r="F108" s="49">
        <v>3.2</v>
      </c>
      <c r="G108" s="55">
        <v>3.2</v>
      </c>
      <c r="H108" s="42"/>
      <c r="I108" s="43"/>
      <c r="J108" s="43"/>
      <c r="K108" s="43"/>
      <c r="L108" s="43"/>
      <c r="M108" s="43"/>
      <c r="N108" s="43"/>
      <c r="O108" s="43"/>
      <c r="P108" s="43"/>
    </row>
    <row r="109" spans="1:16" s="1" customFormat="1" ht="18" customHeight="1" x14ac:dyDescent="0.25">
      <c r="A109" s="82" t="s">
        <v>145</v>
      </c>
      <c r="B109" s="589"/>
      <c r="C109" s="590"/>
      <c r="D109" s="83">
        <v>2.8</v>
      </c>
      <c r="E109" s="83">
        <v>2.8</v>
      </c>
      <c r="F109" s="49">
        <v>3.2</v>
      </c>
      <c r="G109" s="55">
        <v>3.2</v>
      </c>
      <c r="H109" s="42"/>
      <c r="I109" s="43"/>
      <c r="J109" s="43"/>
      <c r="K109" s="43"/>
      <c r="L109" s="43"/>
      <c r="M109" s="43"/>
      <c r="N109" s="43"/>
      <c r="O109" s="43"/>
      <c r="P109" s="43"/>
    </row>
    <row r="110" spans="1:16" s="2" customFormat="1" ht="15.75" thickBot="1" x14ac:dyDescent="0.3">
      <c r="A110" s="50" t="s">
        <v>16</v>
      </c>
      <c r="B110" s="591"/>
      <c r="C110" s="592"/>
      <c r="D110" s="260">
        <v>0</v>
      </c>
      <c r="E110" s="84" t="s">
        <v>247</v>
      </c>
      <c r="F110" s="260">
        <v>0</v>
      </c>
      <c r="G110" s="53">
        <v>80</v>
      </c>
      <c r="H110" s="19"/>
      <c r="I110" s="20"/>
      <c r="J110" s="20"/>
      <c r="K110" s="20"/>
      <c r="L110" s="20"/>
      <c r="M110" s="20"/>
      <c r="N110" s="20"/>
      <c r="O110" s="20"/>
      <c r="P110" s="20"/>
    </row>
    <row r="111" spans="1:16" s="15" customFormat="1" ht="12.75" thickBot="1" x14ac:dyDescent="0.25">
      <c r="A111" s="681"/>
      <c r="B111" s="682"/>
      <c r="C111" s="682"/>
      <c r="D111" s="682"/>
      <c r="E111" s="682"/>
      <c r="F111" s="682"/>
      <c r="G111" s="683"/>
      <c r="H111" s="85"/>
      <c r="I111" s="86"/>
      <c r="J111" s="86"/>
      <c r="K111" s="86"/>
      <c r="L111" s="86"/>
      <c r="M111" s="86"/>
      <c r="N111" s="86"/>
      <c r="O111" s="86"/>
      <c r="P111" s="86"/>
    </row>
    <row r="112" spans="1:16" s="2" customFormat="1" x14ac:dyDescent="0.25">
      <c r="A112" s="519" t="s">
        <v>20</v>
      </c>
      <c r="B112" s="520"/>
      <c r="C112" s="520"/>
      <c r="D112" s="520"/>
      <c r="E112" s="520"/>
      <c r="F112" s="520"/>
      <c r="G112" s="521"/>
      <c r="H112" s="19"/>
      <c r="I112" s="20"/>
      <c r="J112" s="20"/>
      <c r="K112" s="20"/>
      <c r="L112" s="20"/>
      <c r="M112" s="20"/>
      <c r="N112" s="20"/>
      <c r="O112" s="20"/>
      <c r="P112" s="20"/>
    </row>
    <row r="113" spans="1:16" s="2" customFormat="1" x14ac:dyDescent="0.25">
      <c r="A113" s="87" t="s">
        <v>27</v>
      </c>
      <c r="B113" s="517"/>
      <c r="C113" s="517"/>
      <c r="D113" s="517" t="s">
        <v>247</v>
      </c>
      <c r="E113" s="517"/>
      <c r="F113" s="517" t="s">
        <v>248</v>
      </c>
      <c r="G113" s="518"/>
      <c r="H113" s="19"/>
      <c r="I113" s="20"/>
      <c r="J113" s="20"/>
      <c r="K113" s="20"/>
      <c r="L113" s="20"/>
      <c r="M113" s="20"/>
      <c r="N113" s="20"/>
      <c r="O113" s="20"/>
      <c r="P113" s="20"/>
    </row>
    <row r="114" spans="1:16" s="2" customFormat="1" x14ac:dyDescent="0.25">
      <c r="A114" s="500" t="s">
        <v>25</v>
      </c>
      <c r="B114" s="501"/>
      <c r="C114" s="501"/>
      <c r="D114" s="501"/>
      <c r="E114" s="501"/>
      <c r="F114" s="501"/>
      <c r="G114" s="502"/>
      <c r="H114" s="19"/>
      <c r="I114" s="20"/>
      <c r="J114" s="20"/>
      <c r="K114" s="20"/>
      <c r="L114" s="20"/>
      <c r="M114" s="20"/>
      <c r="N114" s="20"/>
      <c r="O114" s="20"/>
      <c r="P114" s="20"/>
    </row>
    <row r="115" spans="1:16" s="20" customFormat="1" x14ac:dyDescent="0.25">
      <c r="A115" s="18" t="s">
        <v>21</v>
      </c>
      <c r="B115" s="575"/>
      <c r="C115" s="576"/>
      <c r="D115" s="581">
        <f>[1]TDSheet!$E$275</f>
        <v>11.8</v>
      </c>
      <c r="E115" s="581"/>
      <c r="F115" s="581">
        <f>[2]TDSheet!$E$274</f>
        <v>14.8</v>
      </c>
      <c r="G115" s="584"/>
      <c r="H115" s="19"/>
    </row>
    <row r="116" spans="1:16" s="20" customFormat="1" x14ac:dyDescent="0.25">
      <c r="A116" s="18" t="s">
        <v>22</v>
      </c>
      <c r="B116" s="577"/>
      <c r="C116" s="578"/>
      <c r="D116" s="582">
        <f>[1]TDSheet!$F$275</f>
        <v>11.6</v>
      </c>
      <c r="E116" s="582"/>
      <c r="F116" s="581">
        <f>[2]TDSheet!$F$274</f>
        <v>14.5</v>
      </c>
      <c r="G116" s="584"/>
      <c r="H116" s="19"/>
    </row>
    <row r="117" spans="1:16" s="20" customFormat="1" x14ac:dyDescent="0.25">
      <c r="A117" s="18" t="s">
        <v>23</v>
      </c>
      <c r="B117" s="577"/>
      <c r="C117" s="578"/>
      <c r="D117" s="582">
        <f>[1]TDSheet!$G$275</f>
        <v>8.9</v>
      </c>
      <c r="E117" s="582"/>
      <c r="F117" s="581">
        <f>[2]TDSheet!$G$274</f>
        <v>9.9</v>
      </c>
      <c r="G117" s="584"/>
      <c r="H117" s="19"/>
    </row>
    <row r="118" spans="1:16" s="20" customFormat="1" x14ac:dyDescent="0.25">
      <c r="A118" s="18" t="s">
        <v>24</v>
      </c>
      <c r="B118" s="577"/>
      <c r="C118" s="578"/>
      <c r="D118" s="581">
        <f>[1]TDSheet!$H$275</f>
        <v>201</v>
      </c>
      <c r="E118" s="581"/>
      <c r="F118" s="581">
        <f>[2]TDSheet!$H$274</f>
        <v>251.2</v>
      </c>
      <c r="G118" s="584"/>
      <c r="H118" s="19"/>
    </row>
    <row r="119" spans="1:16" s="20" customFormat="1" ht="15.75" thickBot="1" x14ac:dyDescent="0.3">
      <c r="A119" s="21" t="s">
        <v>26</v>
      </c>
      <c r="B119" s="579"/>
      <c r="C119" s="580"/>
      <c r="D119" s="603">
        <f>[1]TDSheet!$I$275</f>
        <v>1.5</v>
      </c>
      <c r="E119" s="605"/>
      <c r="F119" s="603">
        <f>[2]TDSheet!$I$274</f>
        <v>1.87</v>
      </c>
      <c r="G119" s="604"/>
      <c r="H119" s="19"/>
    </row>
    <row r="120" spans="1:16" s="2" customFormat="1" ht="15.75" thickBot="1" x14ac:dyDescent="0.3">
      <c r="A120" s="16"/>
      <c r="B120" s="88"/>
      <c r="C120" s="88"/>
      <c r="D120" s="89"/>
      <c r="E120" s="89"/>
      <c r="F120" s="88"/>
      <c r="G120" s="90"/>
      <c r="H120" s="19"/>
      <c r="I120" s="20"/>
      <c r="J120" s="20"/>
      <c r="K120" s="20"/>
      <c r="L120" s="20"/>
      <c r="M120" s="20"/>
      <c r="N120" s="20"/>
      <c r="O120" s="20"/>
      <c r="P120" s="20"/>
    </row>
    <row r="121" spans="1:16" s="2" customFormat="1" x14ac:dyDescent="0.25">
      <c r="A121" s="483" t="s">
        <v>28</v>
      </c>
      <c r="B121" s="485" t="s">
        <v>251</v>
      </c>
      <c r="C121" s="485"/>
      <c r="D121" s="485"/>
      <c r="E121" s="485"/>
      <c r="F121" s="485"/>
      <c r="G121" s="486"/>
      <c r="H121" s="19"/>
      <c r="I121" s="20"/>
      <c r="J121" s="20"/>
      <c r="K121" s="20"/>
      <c r="L121" s="20"/>
      <c r="M121" s="20"/>
      <c r="N121" s="20"/>
      <c r="O121" s="20"/>
      <c r="P121" s="20"/>
    </row>
    <row r="122" spans="1:16" s="2" customFormat="1" ht="166.5" customHeight="1" thickBot="1" x14ac:dyDescent="0.3">
      <c r="A122" s="503"/>
      <c r="B122" s="489"/>
      <c r="C122" s="489"/>
      <c r="D122" s="489"/>
      <c r="E122" s="489"/>
      <c r="F122" s="489"/>
      <c r="G122" s="490"/>
      <c r="H122" s="19"/>
      <c r="I122" s="20"/>
      <c r="J122" s="20"/>
      <c r="K122" s="20"/>
      <c r="L122" s="20"/>
      <c r="M122" s="20"/>
      <c r="N122" s="20"/>
      <c r="O122" s="20"/>
      <c r="P122" s="20"/>
    </row>
    <row r="123" spans="1:16" ht="15.75" thickBot="1" x14ac:dyDescent="0.3"/>
    <row r="124" spans="1:16" ht="21" customHeight="1" x14ac:dyDescent="0.25">
      <c r="A124" s="79" t="s">
        <v>0</v>
      </c>
      <c r="B124" s="671" t="s">
        <v>284</v>
      </c>
      <c r="C124" s="671"/>
      <c r="D124" s="671"/>
      <c r="E124" s="671"/>
      <c r="F124" s="671"/>
      <c r="G124" s="672"/>
      <c r="H124" s="19"/>
    </row>
    <row r="125" spans="1:16" s="1" customFormat="1" ht="21.75" customHeight="1" x14ac:dyDescent="0.25">
      <c r="A125" s="41" t="s">
        <v>2</v>
      </c>
      <c r="B125" s="507" t="s">
        <v>253</v>
      </c>
      <c r="C125" s="507"/>
      <c r="D125" s="507"/>
      <c r="E125" s="507"/>
      <c r="F125" s="507"/>
      <c r="G125" s="508"/>
      <c r="H125" s="42"/>
      <c r="I125" s="43"/>
      <c r="J125" s="43"/>
      <c r="K125" s="43"/>
      <c r="L125" s="43"/>
      <c r="M125" s="43"/>
      <c r="N125" s="43"/>
      <c r="O125" s="43"/>
      <c r="P125" s="43"/>
    </row>
    <row r="126" spans="1:16" ht="18.75" customHeight="1" x14ac:dyDescent="0.25">
      <c r="A126" s="44" t="s">
        <v>4</v>
      </c>
      <c r="B126" s="491">
        <v>212</v>
      </c>
      <c r="C126" s="491"/>
      <c r="D126" s="491"/>
      <c r="E126" s="491"/>
      <c r="F126" s="491"/>
      <c r="G126" s="492"/>
      <c r="H126" s="19"/>
    </row>
    <row r="127" spans="1:16" s="1" customFormat="1" ht="45.75" customHeight="1" x14ac:dyDescent="0.25">
      <c r="A127" s="45" t="s">
        <v>5</v>
      </c>
      <c r="B127" s="673" t="s">
        <v>6</v>
      </c>
      <c r="C127" s="673"/>
      <c r="D127" s="673"/>
      <c r="E127" s="673"/>
      <c r="F127" s="673"/>
      <c r="G127" s="674"/>
      <c r="H127" s="42"/>
      <c r="I127" s="43"/>
      <c r="J127" s="43"/>
      <c r="K127" s="43"/>
      <c r="L127" s="43"/>
      <c r="M127" s="43"/>
      <c r="N127" s="43"/>
      <c r="O127" s="43"/>
      <c r="P127" s="43"/>
    </row>
    <row r="128" spans="1:16" x14ac:dyDescent="0.25">
      <c r="A128" s="511" t="s">
        <v>7</v>
      </c>
      <c r="B128" s="514" t="s">
        <v>9</v>
      </c>
      <c r="C128" s="514"/>
      <c r="D128" s="514"/>
      <c r="E128" s="514"/>
      <c r="F128" s="514"/>
      <c r="G128" s="515"/>
      <c r="H128" s="19"/>
    </row>
    <row r="129" spans="1:16" x14ac:dyDescent="0.25">
      <c r="A129" s="512"/>
      <c r="B129" s="514" t="s">
        <v>10</v>
      </c>
      <c r="C129" s="514"/>
      <c r="D129" s="514"/>
      <c r="E129" s="514"/>
      <c r="F129" s="514"/>
      <c r="G129" s="515"/>
      <c r="H129" s="19"/>
    </row>
    <row r="130" spans="1:16" s="1" customFormat="1" ht="25.5" customHeight="1" x14ac:dyDescent="0.25">
      <c r="A130" s="513"/>
      <c r="B130" s="587"/>
      <c r="C130" s="588"/>
      <c r="D130" s="269" t="s">
        <v>8</v>
      </c>
      <c r="E130" s="269" t="s">
        <v>11</v>
      </c>
      <c r="F130" s="269" t="s">
        <v>8</v>
      </c>
      <c r="G130" s="46" t="s">
        <v>11</v>
      </c>
      <c r="H130" s="42"/>
      <c r="I130" s="43"/>
      <c r="J130" s="43"/>
      <c r="K130" s="43"/>
      <c r="L130" s="43"/>
      <c r="M130" s="43"/>
      <c r="N130" s="43"/>
      <c r="O130" s="43"/>
      <c r="P130" s="43"/>
    </row>
    <row r="131" spans="1:16" s="1" customFormat="1" ht="18" customHeight="1" x14ac:dyDescent="0.25">
      <c r="A131" s="82" t="s">
        <v>258</v>
      </c>
      <c r="B131" s="589"/>
      <c r="C131" s="590"/>
      <c r="D131" s="83">
        <v>20</v>
      </c>
      <c r="E131" s="83">
        <v>20</v>
      </c>
      <c r="F131" s="49">
        <v>24</v>
      </c>
      <c r="G131" s="55">
        <v>24</v>
      </c>
      <c r="H131" s="42"/>
      <c r="I131" s="43"/>
      <c r="J131" s="43"/>
      <c r="K131" s="43"/>
      <c r="L131" s="43"/>
      <c r="M131" s="43"/>
      <c r="N131" s="43"/>
      <c r="O131" s="43"/>
      <c r="P131" s="43"/>
    </row>
    <row r="132" spans="1:16" s="1" customFormat="1" ht="18" customHeight="1" x14ac:dyDescent="0.25">
      <c r="A132" s="82" t="s">
        <v>15</v>
      </c>
      <c r="B132" s="589"/>
      <c r="C132" s="590"/>
      <c r="D132" s="83">
        <v>45</v>
      </c>
      <c r="E132" s="83">
        <v>45</v>
      </c>
      <c r="F132" s="49">
        <v>55</v>
      </c>
      <c r="G132" s="55">
        <v>55</v>
      </c>
      <c r="H132" s="42"/>
      <c r="I132" s="43"/>
      <c r="J132" s="43"/>
      <c r="K132" s="43"/>
      <c r="L132" s="43"/>
      <c r="M132" s="43"/>
      <c r="N132" s="43"/>
      <c r="O132" s="43"/>
      <c r="P132" s="43"/>
    </row>
    <row r="133" spans="1:16" s="1" customFormat="1" ht="18" customHeight="1" x14ac:dyDescent="0.25">
      <c r="A133" s="82" t="s">
        <v>233</v>
      </c>
      <c r="B133" s="589"/>
      <c r="C133" s="590"/>
      <c r="D133" s="83">
        <v>30</v>
      </c>
      <c r="E133" s="83">
        <v>29</v>
      </c>
      <c r="F133" s="49">
        <v>37</v>
      </c>
      <c r="G133" s="55">
        <v>36</v>
      </c>
      <c r="H133" s="42"/>
      <c r="I133" s="43"/>
      <c r="J133" s="43"/>
      <c r="K133" s="43"/>
      <c r="L133" s="43"/>
      <c r="M133" s="43"/>
      <c r="N133" s="43"/>
      <c r="O133" s="43"/>
      <c r="P133" s="43"/>
    </row>
    <row r="134" spans="1:16" s="1" customFormat="1" ht="18" customHeight="1" x14ac:dyDescent="0.25">
      <c r="A134" s="82" t="s">
        <v>254</v>
      </c>
      <c r="B134" s="589"/>
      <c r="C134" s="590"/>
      <c r="D134" s="83" t="s">
        <v>458</v>
      </c>
      <c r="E134" s="83">
        <v>3</v>
      </c>
      <c r="F134" s="49" t="s">
        <v>459</v>
      </c>
      <c r="G134" s="55">
        <v>4</v>
      </c>
      <c r="H134" s="42"/>
      <c r="I134" s="43"/>
      <c r="J134" s="43"/>
      <c r="K134" s="43"/>
      <c r="L134" s="43"/>
      <c r="M134" s="43"/>
      <c r="N134" s="43"/>
      <c r="O134" s="43"/>
      <c r="P134" s="43"/>
    </row>
    <row r="135" spans="1:16" s="1" customFormat="1" ht="18" customHeight="1" x14ac:dyDescent="0.25">
      <c r="A135" s="82" t="s">
        <v>13</v>
      </c>
      <c r="B135" s="589"/>
      <c r="C135" s="590"/>
      <c r="D135" s="83">
        <v>2.8</v>
      </c>
      <c r="E135" s="83">
        <v>2.8</v>
      </c>
      <c r="F135" s="49">
        <v>3.4</v>
      </c>
      <c r="G135" s="55">
        <v>3.4</v>
      </c>
      <c r="H135" s="42"/>
      <c r="I135" s="43"/>
      <c r="J135" s="43"/>
      <c r="K135" s="43"/>
      <c r="L135" s="43"/>
      <c r="M135" s="43"/>
      <c r="N135" s="43"/>
      <c r="O135" s="43"/>
      <c r="P135" s="43"/>
    </row>
    <row r="136" spans="1:16" s="1" customFormat="1" ht="30.75" customHeight="1" x14ac:dyDescent="0.25">
      <c r="A136" s="341" t="s">
        <v>255</v>
      </c>
      <c r="B136" s="589"/>
      <c r="C136" s="590"/>
      <c r="D136" s="83">
        <v>2</v>
      </c>
      <c r="E136" s="83">
        <v>2</v>
      </c>
      <c r="F136" s="49">
        <v>2.4</v>
      </c>
      <c r="G136" s="55">
        <v>2.4</v>
      </c>
      <c r="H136" s="42"/>
      <c r="I136" s="43"/>
      <c r="J136" s="43"/>
      <c r="K136" s="43"/>
      <c r="L136" s="43"/>
      <c r="M136" s="43"/>
      <c r="N136" s="43"/>
      <c r="O136" s="43"/>
      <c r="P136" s="43"/>
    </row>
    <row r="137" spans="1:16" s="1" customFormat="1" ht="18" customHeight="1" x14ac:dyDescent="0.25">
      <c r="A137" s="82" t="s">
        <v>145</v>
      </c>
      <c r="B137" s="589"/>
      <c r="C137" s="590"/>
      <c r="D137" s="83">
        <v>1.5</v>
      </c>
      <c r="E137" s="83">
        <v>1.5</v>
      </c>
      <c r="F137" s="49">
        <v>1.8</v>
      </c>
      <c r="G137" s="55">
        <v>1.8</v>
      </c>
      <c r="H137" s="42"/>
      <c r="I137" s="43"/>
      <c r="J137" s="43"/>
      <c r="K137" s="43"/>
      <c r="L137" s="43"/>
      <c r="M137" s="43"/>
      <c r="N137" s="43"/>
      <c r="O137" s="43"/>
      <c r="P137" s="43"/>
    </row>
    <row r="138" spans="1:16" s="1" customFormat="1" ht="18" customHeight="1" x14ac:dyDescent="0.25">
      <c r="A138" s="82" t="s">
        <v>236</v>
      </c>
      <c r="B138" s="589"/>
      <c r="C138" s="590"/>
      <c r="D138" s="83">
        <v>1.1000000000000001</v>
      </c>
      <c r="E138" s="83">
        <v>1.1000000000000001</v>
      </c>
      <c r="F138" s="49">
        <v>1.3</v>
      </c>
      <c r="G138" s="55">
        <v>1.3</v>
      </c>
      <c r="H138" s="42"/>
      <c r="I138" s="43"/>
      <c r="J138" s="43"/>
      <c r="K138" s="43"/>
      <c r="L138" s="43"/>
      <c r="M138" s="43"/>
      <c r="N138" s="43"/>
      <c r="O138" s="43"/>
      <c r="P138" s="43"/>
    </row>
    <row r="139" spans="1:16" s="36" customFormat="1" ht="18" customHeight="1" x14ac:dyDescent="0.25">
      <c r="A139" s="194" t="s">
        <v>245</v>
      </c>
      <c r="B139" s="589"/>
      <c r="C139" s="590"/>
      <c r="D139" s="126"/>
      <c r="E139" s="126">
        <v>100</v>
      </c>
      <c r="F139" s="59"/>
      <c r="G139" s="193">
        <v>122</v>
      </c>
      <c r="H139" s="171"/>
      <c r="I139" s="113"/>
      <c r="J139" s="113"/>
      <c r="K139" s="113"/>
      <c r="L139" s="113"/>
      <c r="M139" s="113"/>
      <c r="N139" s="113"/>
      <c r="O139" s="113"/>
      <c r="P139" s="113"/>
    </row>
    <row r="140" spans="1:16" s="36" customFormat="1" ht="18" customHeight="1" x14ac:dyDescent="0.25">
      <c r="A140" s="196" t="s">
        <v>256</v>
      </c>
      <c r="B140" s="589"/>
      <c r="C140" s="590"/>
      <c r="D140" s="197"/>
      <c r="E140" s="197">
        <v>87</v>
      </c>
      <c r="F140" s="342"/>
      <c r="G140" s="336">
        <v>106</v>
      </c>
      <c r="H140" s="171"/>
      <c r="I140" s="113"/>
      <c r="J140" s="113"/>
      <c r="K140" s="113"/>
      <c r="L140" s="113"/>
      <c r="M140" s="113"/>
      <c r="N140" s="113"/>
      <c r="O140" s="113"/>
      <c r="P140" s="113"/>
    </row>
    <row r="141" spans="1:16" s="1" customFormat="1" ht="18" customHeight="1" x14ac:dyDescent="0.25">
      <c r="A141" s="104" t="s">
        <v>129</v>
      </c>
      <c r="B141" s="589"/>
      <c r="C141" s="590"/>
      <c r="D141" s="71"/>
      <c r="E141" s="71">
        <v>3</v>
      </c>
      <c r="F141" s="271"/>
      <c r="G141" s="180">
        <v>4</v>
      </c>
      <c r="H141" s="42"/>
      <c r="I141" s="43"/>
      <c r="J141" s="43"/>
      <c r="K141" s="43"/>
      <c r="L141" s="43"/>
      <c r="M141" s="43"/>
      <c r="N141" s="43"/>
      <c r="O141" s="43"/>
      <c r="P141" s="43"/>
    </row>
    <row r="142" spans="1:16" s="2" customFormat="1" ht="15.75" thickBot="1" x14ac:dyDescent="0.3">
      <c r="A142" s="50" t="s">
        <v>16</v>
      </c>
      <c r="B142" s="591"/>
      <c r="C142" s="592"/>
      <c r="D142" s="260">
        <v>0</v>
      </c>
      <c r="E142" s="84" t="s">
        <v>132</v>
      </c>
      <c r="F142" s="260">
        <v>0</v>
      </c>
      <c r="G142" s="53">
        <v>110</v>
      </c>
      <c r="H142" s="19"/>
      <c r="I142" s="20"/>
      <c r="J142" s="20"/>
      <c r="K142" s="20"/>
      <c r="L142" s="20"/>
      <c r="M142" s="20"/>
      <c r="N142" s="20"/>
      <c r="O142" s="20"/>
      <c r="P142" s="20"/>
    </row>
    <row r="143" spans="1:16" s="15" customFormat="1" ht="12.75" thickBot="1" x14ac:dyDescent="0.25">
      <c r="A143" s="681"/>
      <c r="B143" s="682"/>
      <c r="C143" s="682"/>
      <c r="D143" s="682"/>
      <c r="E143" s="682"/>
      <c r="F143" s="682"/>
      <c r="G143" s="683"/>
      <c r="H143" s="85"/>
      <c r="I143" s="86"/>
      <c r="J143" s="86"/>
      <c r="K143" s="86"/>
      <c r="L143" s="86"/>
      <c r="M143" s="86"/>
      <c r="N143" s="86"/>
      <c r="O143" s="86"/>
      <c r="P143" s="86"/>
    </row>
    <row r="144" spans="1:16" s="2" customFormat="1" x14ac:dyDescent="0.25">
      <c r="A144" s="519" t="s">
        <v>20</v>
      </c>
      <c r="B144" s="520"/>
      <c r="C144" s="520"/>
      <c r="D144" s="520"/>
      <c r="E144" s="520"/>
      <c r="F144" s="520"/>
      <c r="G144" s="521"/>
      <c r="H144" s="19"/>
      <c r="I144" s="20"/>
      <c r="J144" s="20"/>
      <c r="K144" s="20"/>
      <c r="L144" s="20"/>
      <c r="M144" s="20"/>
      <c r="N144" s="20"/>
      <c r="O144" s="20"/>
      <c r="P144" s="20"/>
    </row>
    <row r="145" spans="1:16" s="2" customFormat="1" x14ac:dyDescent="0.25">
      <c r="A145" s="87" t="s">
        <v>27</v>
      </c>
      <c r="B145" s="517"/>
      <c r="C145" s="517"/>
      <c r="D145" s="517" t="s">
        <v>132</v>
      </c>
      <c r="E145" s="517"/>
      <c r="F145" s="517" t="s">
        <v>121</v>
      </c>
      <c r="G145" s="518"/>
      <c r="H145" s="19"/>
      <c r="I145" s="20"/>
      <c r="J145" s="20"/>
      <c r="K145" s="20"/>
      <c r="L145" s="20"/>
      <c r="M145" s="20"/>
      <c r="N145" s="20"/>
      <c r="O145" s="20"/>
      <c r="P145" s="20"/>
    </row>
    <row r="146" spans="1:16" s="2" customFormat="1" x14ac:dyDescent="0.25">
      <c r="A146" s="500" t="s">
        <v>25</v>
      </c>
      <c r="B146" s="501"/>
      <c r="C146" s="501"/>
      <c r="D146" s="501"/>
      <c r="E146" s="501"/>
      <c r="F146" s="501"/>
      <c r="G146" s="502"/>
      <c r="H146" s="19"/>
      <c r="I146" s="20"/>
      <c r="J146" s="20"/>
      <c r="K146" s="20"/>
      <c r="L146" s="20"/>
      <c r="M146" s="20"/>
      <c r="N146" s="20"/>
      <c r="O146" s="20"/>
      <c r="P146" s="20"/>
    </row>
    <row r="147" spans="1:16" s="20" customFormat="1" x14ac:dyDescent="0.25">
      <c r="A147" s="18" t="s">
        <v>21</v>
      </c>
      <c r="B147" s="575"/>
      <c r="C147" s="576"/>
      <c r="D147" s="581">
        <f>[1]TDSheet!$E$503</f>
        <v>7.24</v>
      </c>
      <c r="E147" s="581"/>
      <c r="F147" s="581">
        <f>[2]TDSheet!$E$502</f>
        <v>8.8000000000000007</v>
      </c>
      <c r="G147" s="584"/>
      <c r="H147" s="19"/>
    </row>
    <row r="148" spans="1:16" s="20" customFormat="1" x14ac:dyDescent="0.25">
      <c r="A148" s="18" t="s">
        <v>22</v>
      </c>
      <c r="B148" s="577"/>
      <c r="C148" s="578"/>
      <c r="D148" s="582">
        <f>[1]TDSheet!$F$503</f>
        <v>8.6</v>
      </c>
      <c r="E148" s="582"/>
      <c r="F148" s="581">
        <f>[2]TDSheet!$F$502</f>
        <v>10.5</v>
      </c>
      <c r="G148" s="584"/>
      <c r="H148" s="19"/>
    </row>
    <row r="149" spans="1:16" s="20" customFormat="1" x14ac:dyDescent="0.25">
      <c r="A149" s="18" t="s">
        <v>23</v>
      </c>
      <c r="B149" s="577"/>
      <c r="C149" s="578"/>
      <c r="D149" s="582">
        <f>[1]TDSheet!$G$503</f>
        <v>16.5</v>
      </c>
      <c r="E149" s="582"/>
      <c r="F149" s="581">
        <f>[2]TDSheet!$G$502</f>
        <v>20.2</v>
      </c>
      <c r="G149" s="584"/>
      <c r="H149" s="19"/>
    </row>
    <row r="150" spans="1:16" s="20" customFormat="1" x14ac:dyDescent="0.25">
      <c r="A150" s="18" t="s">
        <v>24</v>
      </c>
      <c r="B150" s="577"/>
      <c r="C150" s="578"/>
      <c r="D150" s="581">
        <f>[1]TDSheet!$H$503</f>
        <v>164.3</v>
      </c>
      <c r="E150" s="581"/>
      <c r="F150" s="581">
        <f>[2]TDSheet!$H$502</f>
        <v>200.81</v>
      </c>
      <c r="G150" s="584"/>
      <c r="H150" s="19"/>
    </row>
    <row r="151" spans="1:16" s="20" customFormat="1" ht="15.75" thickBot="1" x14ac:dyDescent="0.3">
      <c r="A151" s="21" t="s">
        <v>26</v>
      </c>
      <c r="B151" s="579"/>
      <c r="C151" s="580"/>
      <c r="D151" s="603">
        <f>[1]TDSheet!$I$503</f>
        <v>0.1</v>
      </c>
      <c r="E151" s="605"/>
      <c r="F151" s="603">
        <f>[2]TDSheet!$I$502</f>
        <v>0.12</v>
      </c>
      <c r="G151" s="604"/>
      <c r="H151" s="19"/>
    </row>
    <row r="152" spans="1:16" s="2" customFormat="1" ht="15.75" thickBot="1" x14ac:dyDescent="0.3">
      <c r="A152" s="16"/>
      <c r="B152" s="88"/>
      <c r="C152" s="88"/>
      <c r="D152" s="89"/>
      <c r="E152" s="89"/>
      <c r="F152" s="88"/>
      <c r="G152" s="90"/>
      <c r="H152" s="19"/>
      <c r="I152" s="20"/>
      <c r="J152" s="20"/>
      <c r="K152" s="20"/>
      <c r="L152" s="20"/>
      <c r="M152" s="20"/>
      <c r="N152" s="20"/>
      <c r="O152" s="20"/>
      <c r="P152" s="20"/>
    </row>
    <row r="153" spans="1:16" s="2" customFormat="1" ht="18" customHeight="1" x14ac:dyDescent="0.25">
      <c r="A153" s="483" t="s">
        <v>28</v>
      </c>
      <c r="B153" s="485" t="s">
        <v>257</v>
      </c>
      <c r="C153" s="485"/>
      <c r="D153" s="485"/>
      <c r="E153" s="485"/>
      <c r="F153" s="485"/>
      <c r="G153" s="486"/>
      <c r="H153" s="19"/>
      <c r="I153" s="20"/>
      <c r="J153" s="20"/>
      <c r="K153" s="20"/>
      <c r="L153" s="20"/>
      <c r="M153" s="20"/>
      <c r="N153" s="20"/>
      <c r="O153" s="20"/>
      <c r="P153" s="20"/>
    </row>
    <row r="154" spans="1:16" s="2" customFormat="1" ht="90" customHeight="1" thickBot="1" x14ac:dyDescent="0.3">
      <c r="A154" s="503"/>
      <c r="B154" s="489"/>
      <c r="C154" s="489"/>
      <c r="D154" s="489"/>
      <c r="E154" s="489"/>
      <c r="F154" s="489"/>
      <c r="G154" s="490"/>
      <c r="H154" s="19"/>
      <c r="I154" s="20"/>
      <c r="J154" s="20"/>
      <c r="K154" s="20"/>
      <c r="L154" s="20"/>
      <c r="M154" s="20"/>
      <c r="N154" s="20"/>
      <c r="O154" s="20"/>
      <c r="P154" s="20"/>
    </row>
    <row r="155" spans="1:16" ht="15.75" thickBot="1" x14ac:dyDescent="0.3"/>
    <row r="156" spans="1:16" ht="25.5" customHeight="1" x14ac:dyDescent="0.25">
      <c r="A156" s="79" t="s">
        <v>0</v>
      </c>
      <c r="B156" s="671" t="s">
        <v>286</v>
      </c>
      <c r="C156" s="671"/>
      <c r="D156" s="671"/>
      <c r="E156" s="671"/>
      <c r="F156" s="671"/>
      <c r="G156" s="672"/>
      <c r="H156" s="19"/>
    </row>
    <row r="157" spans="1:16" s="1" customFormat="1" ht="21.75" customHeight="1" x14ac:dyDescent="0.25">
      <c r="A157" s="41" t="s">
        <v>2</v>
      </c>
      <c r="B157" s="507" t="s">
        <v>260</v>
      </c>
      <c r="C157" s="507"/>
      <c r="D157" s="507"/>
      <c r="E157" s="507"/>
      <c r="F157" s="507"/>
      <c r="G157" s="508"/>
      <c r="H157" s="42"/>
      <c r="I157" s="43"/>
      <c r="J157" s="43"/>
      <c r="K157" s="43"/>
      <c r="L157" s="43"/>
      <c r="M157" s="43"/>
      <c r="N157" s="43"/>
      <c r="O157" s="43"/>
      <c r="P157" s="43"/>
    </row>
    <row r="158" spans="1:16" s="1" customFormat="1" ht="18.75" customHeight="1" x14ac:dyDescent="0.25">
      <c r="A158" s="41" t="s">
        <v>4</v>
      </c>
      <c r="B158" s="507">
        <v>230</v>
      </c>
      <c r="C158" s="507"/>
      <c r="D158" s="507"/>
      <c r="E158" s="507"/>
      <c r="F158" s="507"/>
      <c r="G158" s="508"/>
      <c r="H158" s="42"/>
      <c r="I158" s="43"/>
      <c r="J158" s="43"/>
      <c r="K158" s="43"/>
      <c r="L158" s="43"/>
      <c r="M158" s="43"/>
      <c r="N158" s="43"/>
      <c r="O158" s="43"/>
      <c r="P158" s="43"/>
    </row>
    <row r="159" spans="1:16" s="1" customFormat="1" ht="45.75" customHeight="1" x14ac:dyDescent="0.25">
      <c r="A159" s="45" t="s">
        <v>5</v>
      </c>
      <c r="B159" s="673" t="s">
        <v>6</v>
      </c>
      <c r="C159" s="673"/>
      <c r="D159" s="673"/>
      <c r="E159" s="673"/>
      <c r="F159" s="673"/>
      <c r="G159" s="674"/>
      <c r="H159" s="42"/>
      <c r="I159" s="43"/>
      <c r="J159" s="43"/>
      <c r="K159" s="43"/>
      <c r="L159" s="43"/>
      <c r="M159" s="43"/>
      <c r="N159" s="43"/>
      <c r="O159" s="43"/>
      <c r="P159" s="43"/>
    </row>
    <row r="160" spans="1:16" x14ac:dyDescent="0.25">
      <c r="A160" s="511" t="s">
        <v>7</v>
      </c>
      <c r="B160" s="514" t="s">
        <v>9</v>
      </c>
      <c r="C160" s="514"/>
      <c r="D160" s="514"/>
      <c r="E160" s="514"/>
      <c r="F160" s="514"/>
      <c r="G160" s="515"/>
      <c r="H160" s="19"/>
    </row>
    <row r="161" spans="1:16" x14ac:dyDescent="0.25">
      <c r="A161" s="512"/>
      <c r="B161" s="514" t="s">
        <v>10</v>
      </c>
      <c r="C161" s="514"/>
      <c r="D161" s="514"/>
      <c r="E161" s="514"/>
      <c r="F161" s="514"/>
      <c r="G161" s="515"/>
      <c r="H161" s="19"/>
    </row>
    <row r="162" spans="1:16" s="1" customFormat="1" ht="25.5" customHeight="1" x14ac:dyDescent="0.25">
      <c r="A162" s="513"/>
      <c r="B162" s="587"/>
      <c r="C162" s="588"/>
      <c r="D162" s="269" t="s">
        <v>8</v>
      </c>
      <c r="E162" s="269" t="s">
        <v>11</v>
      </c>
      <c r="F162" s="269" t="s">
        <v>8</v>
      </c>
      <c r="G162" s="46" t="s">
        <v>11</v>
      </c>
      <c r="H162" s="42"/>
      <c r="I162" s="43"/>
      <c r="J162" s="43"/>
      <c r="K162" s="43"/>
      <c r="L162" s="43"/>
      <c r="M162" s="43"/>
      <c r="N162" s="43"/>
      <c r="O162" s="43"/>
      <c r="P162" s="43"/>
    </row>
    <row r="163" spans="1:16" s="1" customFormat="1" ht="18" customHeight="1" x14ac:dyDescent="0.25">
      <c r="A163" s="82" t="s">
        <v>233</v>
      </c>
      <c r="B163" s="589"/>
      <c r="C163" s="590"/>
      <c r="D163" s="83">
        <v>69</v>
      </c>
      <c r="E163" s="83">
        <v>67</v>
      </c>
      <c r="F163" s="49">
        <v>104</v>
      </c>
      <c r="G163" s="55">
        <v>102</v>
      </c>
      <c r="H163" s="42"/>
      <c r="I163" s="43"/>
      <c r="J163" s="43"/>
      <c r="K163" s="43"/>
      <c r="L163" s="43"/>
      <c r="M163" s="43"/>
      <c r="N163" s="43"/>
      <c r="O163" s="43"/>
      <c r="P163" s="43"/>
    </row>
    <row r="164" spans="1:16" s="1" customFormat="1" ht="18" customHeight="1" x14ac:dyDescent="0.25">
      <c r="A164" s="82" t="s">
        <v>130</v>
      </c>
      <c r="B164" s="589"/>
      <c r="C164" s="590"/>
      <c r="D164" s="83">
        <v>9.3000000000000007</v>
      </c>
      <c r="E164" s="83">
        <v>9.3000000000000007</v>
      </c>
      <c r="F164" s="49">
        <v>14.1</v>
      </c>
      <c r="G164" s="55">
        <v>14.1</v>
      </c>
      <c r="H164" s="42"/>
      <c r="I164" s="43"/>
      <c r="J164" s="43"/>
      <c r="K164" s="43"/>
      <c r="L164" s="43"/>
      <c r="M164" s="43"/>
      <c r="N164" s="43"/>
      <c r="O164" s="43"/>
      <c r="P164" s="43"/>
    </row>
    <row r="165" spans="1:16" s="1" customFormat="1" ht="18" customHeight="1" x14ac:dyDescent="0.25">
      <c r="A165" s="82" t="s">
        <v>13</v>
      </c>
      <c r="B165" s="589"/>
      <c r="C165" s="590"/>
      <c r="D165" s="83">
        <v>4.5</v>
      </c>
      <c r="E165" s="83">
        <v>4.5</v>
      </c>
      <c r="F165" s="49">
        <v>7</v>
      </c>
      <c r="G165" s="55">
        <v>7</v>
      </c>
      <c r="H165" s="42"/>
      <c r="I165" s="43"/>
      <c r="J165" s="43"/>
      <c r="K165" s="43"/>
      <c r="L165" s="43"/>
      <c r="M165" s="43"/>
      <c r="N165" s="43"/>
      <c r="O165" s="43"/>
      <c r="P165" s="43"/>
    </row>
    <row r="166" spans="1:16" s="1" customFormat="1" ht="18" customHeight="1" x14ac:dyDescent="0.25">
      <c r="A166" s="82" t="s">
        <v>254</v>
      </c>
      <c r="B166" s="589"/>
      <c r="C166" s="590"/>
      <c r="D166" s="83" t="s">
        <v>530</v>
      </c>
      <c r="E166" s="83">
        <v>5</v>
      </c>
      <c r="F166" s="49" t="s">
        <v>531</v>
      </c>
      <c r="G166" s="55">
        <v>7.5</v>
      </c>
      <c r="H166" s="42"/>
      <c r="I166" s="43"/>
      <c r="J166" s="43"/>
      <c r="K166" s="43"/>
      <c r="L166" s="43"/>
      <c r="M166" s="43"/>
      <c r="N166" s="43"/>
      <c r="O166" s="43"/>
      <c r="P166" s="43"/>
    </row>
    <row r="167" spans="1:16" s="1" customFormat="1" ht="18" customHeight="1" x14ac:dyDescent="0.25">
      <c r="A167" s="82" t="s">
        <v>148</v>
      </c>
      <c r="B167" s="589"/>
      <c r="C167" s="590"/>
      <c r="D167" s="83">
        <v>0.2</v>
      </c>
      <c r="E167" s="83">
        <v>0.2</v>
      </c>
      <c r="F167" s="49">
        <v>0.3</v>
      </c>
      <c r="G167" s="55">
        <v>0.3</v>
      </c>
      <c r="H167" s="42"/>
      <c r="I167" s="43"/>
      <c r="J167" s="43"/>
      <c r="K167" s="43"/>
      <c r="L167" s="43"/>
      <c r="M167" s="43"/>
      <c r="N167" s="43"/>
      <c r="O167" s="43"/>
      <c r="P167" s="43"/>
    </row>
    <row r="168" spans="1:16" s="1" customFormat="1" ht="18" customHeight="1" x14ac:dyDescent="0.25">
      <c r="A168" s="194" t="s">
        <v>245</v>
      </c>
      <c r="B168" s="589"/>
      <c r="C168" s="590"/>
      <c r="D168" s="263">
        <v>0</v>
      </c>
      <c r="E168" s="126">
        <v>82</v>
      </c>
      <c r="F168" s="263">
        <v>0</v>
      </c>
      <c r="G168" s="64">
        <v>124</v>
      </c>
      <c r="H168" s="42"/>
      <c r="I168" s="43"/>
      <c r="J168" s="43"/>
      <c r="K168" s="43"/>
      <c r="L168" s="43"/>
      <c r="M168" s="43"/>
      <c r="N168" s="43"/>
      <c r="O168" s="43"/>
      <c r="P168" s="43"/>
    </row>
    <row r="169" spans="1:16" s="1" customFormat="1" ht="18" customHeight="1" x14ac:dyDescent="0.25">
      <c r="A169" s="194" t="s">
        <v>262</v>
      </c>
      <c r="B169" s="589"/>
      <c r="C169" s="590"/>
      <c r="D169" s="263">
        <v>0</v>
      </c>
      <c r="E169" s="126">
        <v>87</v>
      </c>
      <c r="F169" s="131">
        <v>0</v>
      </c>
      <c r="G169" s="64">
        <v>131</v>
      </c>
      <c r="H169" s="42"/>
      <c r="I169" s="43"/>
      <c r="J169" s="43"/>
      <c r="K169" s="43"/>
      <c r="L169" s="43"/>
      <c r="M169" s="43"/>
      <c r="N169" s="43"/>
      <c r="O169" s="43"/>
      <c r="P169" s="43"/>
    </row>
    <row r="170" spans="1:16" s="1" customFormat="1" ht="18" customHeight="1" x14ac:dyDescent="0.25">
      <c r="A170" s="82" t="s">
        <v>129</v>
      </c>
      <c r="B170" s="589"/>
      <c r="C170" s="590"/>
      <c r="D170" s="83">
        <v>3</v>
      </c>
      <c r="E170" s="83">
        <v>3</v>
      </c>
      <c r="F170" s="62">
        <v>4</v>
      </c>
      <c r="G170" s="48">
        <v>4</v>
      </c>
      <c r="H170" s="42"/>
      <c r="I170" s="43"/>
      <c r="J170" s="43"/>
      <c r="K170" s="43"/>
      <c r="L170" s="43"/>
      <c r="M170" s="43"/>
      <c r="N170" s="43"/>
      <c r="O170" s="43"/>
      <c r="P170" s="43"/>
    </row>
    <row r="171" spans="1:16" s="2" customFormat="1" ht="15.75" thickBot="1" x14ac:dyDescent="0.3">
      <c r="A171" s="50" t="s">
        <v>16</v>
      </c>
      <c r="B171" s="591"/>
      <c r="C171" s="592"/>
      <c r="D171" s="260">
        <v>0</v>
      </c>
      <c r="E171" s="84" t="s">
        <v>132</v>
      </c>
      <c r="F171" s="260">
        <v>0</v>
      </c>
      <c r="G171" s="53">
        <v>135</v>
      </c>
      <c r="H171" s="19"/>
      <c r="I171" s="20"/>
      <c r="J171" s="20"/>
      <c r="K171" s="20"/>
      <c r="L171" s="20"/>
      <c r="M171" s="20"/>
      <c r="N171" s="20"/>
      <c r="O171" s="20"/>
      <c r="P171" s="20"/>
    </row>
    <row r="172" spans="1:16" s="15" customFormat="1" ht="12.75" thickBot="1" x14ac:dyDescent="0.25">
      <c r="A172" s="681"/>
      <c r="B172" s="682"/>
      <c r="C172" s="682"/>
      <c r="D172" s="682"/>
      <c r="E172" s="682"/>
      <c r="F172" s="682"/>
      <c r="G172" s="683"/>
      <c r="H172" s="85"/>
      <c r="I172" s="86"/>
      <c r="J172" s="86"/>
      <c r="K172" s="86"/>
      <c r="L172" s="86"/>
      <c r="M172" s="86"/>
      <c r="N172" s="86"/>
      <c r="O172" s="86"/>
      <c r="P172" s="86"/>
    </row>
    <row r="173" spans="1:16" s="2" customFormat="1" x14ac:dyDescent="0.25">
      <c r="A173" s="519" t="s">
        <v>20</v>
      </c>
      <c r="B173" s="520"/>
      <c r="C173" s="520"/>
      <c r="D173" s="520"/>
      <c r="E173" s="520"/>
      <c r="F173" s="520"/>
      <c r="G173" s="521"/>
      <c r="H173" s="19"/>
      <c r="I173" s="20"/>
      <c r="J173" s="20"/>
      <c r="K173" s="20"/>
      <c r="L173" s="20"/>
      <c r="M173" s="20"/>
      <c r="N173" s="20"/>
      <c r="O173" s="20"/>
      <c r="P173" s="20"/>
    </row>
    <row r="174" spans="1:16" s="2" customFormat="1" x14ac:dyDescent="0.25">
      <c r="A174" s="87" t="s">
        <v>27</v>
      </c>
      <c r="B174" s="517"/>
      <c r="C174" s="517"/>
      <c r="D174" s="517" t="s">
        <v>132</v>
      </c>
      <c r="E174" s="517"/>
      <c r="F174" s="517" t="s">
        <v>261</v>
      </c>
      <c r="G174" s="518"/>
      <c r="H174" s="19"/>
      <c r="I174" s="20"/>
      <c r="J174" s="20"/>
      <c r="K174" s="20"/>
      <c r="L174" s="20"/>
      <c r="M174" s="20"/>
      <c r="N174" s="20"/>
      <c r="O174" s="20"/>
      <c r="P174" s="20"/>
    </row>
    <row r="175" spans="1:16" s="2" customFormat="1" x14ac:dyDescent="0.25">
      <c r="A175" s="500" t="s">
        <v>25</v>
      </c>
      <c r="B175" s="501"/>
      <c r="C175" s="501"/>
      <c r="D175" s="501"/>
      <c r="E175" s="501"/>
      <c r="F175" s="501"/>
      <c r="G175" s="502"/>
      <c r="H175" s="19"/>
      <c r="I175" s="20"/>
      <c r="J175" s="20"/>
      <c r="K175" s="20"/>
      <c r="L175" s="20"/>
      <c r="M175" s="20"/>
      <c r="N175" s="20"/>
      <c r="O175" s="20"/>
      <c r="P175" s="20"/>
    </row>
    <row r="176" spans="1:16" s="20" customFormat="1" x14ac:dyDescent="0.25">
      <c r="A176" s="18" t="s">
        <v>21</v>
      </c>
      <c r="B176" s="575"/>
      <c r="C176" s="576"/>
      <c r="D176" s="581">
        <f>[1]TDSheet!$E$49</f>
        <v>11.4</v>
      </c>
      <c r="E176" s="581"/>
      <c r="F176" s="581">
        <f>[2]TDSheet!$E$49</f>
        <v>19.100000000000001</v>
      </c>
      <c r="G176" s="584"/>
      <c r="H176" s="19"/>
    </row>
    <row r="177" spans="1:16" s="20" customFormat="1" x14ac:dyDescent="0.25">
      <c r="A177" s="18" t="s">
        <v>22</v>
      </c>
      <c r="B177" s="577"/>
      <c r="C177" s="578"/>
      <c r="D177" s="582">
        <f>[1]TDSheet!$F$49</f>
        <v>9.4</v>
      </c>
      <c r="E177" s="582"/>
      <c r="F177" s="581">
        <f>[2]TDSheet!$F$49</f>
        <v>10.54</v>
      </c>
      <c r="G177" s="584"/>
      <c r="H177" s="19"/>
    </row>
    <row r="178" spans="1:16" s="20" customFormat="1" x14ac:dyDescent="0.25">
      <c r="A178" s="18" t="s">
        <v>23</v>
      </c>
      <c r="B178" s="577"/>
      <c r="C178" s="578"/>
      <c r="D178" s="582">
        <f>[1]TDSheet!$G$49</f>
        <v>14.8</v>
      </c>
      <c r="E178" s="582"/>
      <c r="F178" s="581">
        <f>[2]TDSheet!$G$49</f>
        <v>27.2</v>
      </c>
      <c r="G178" s="584"/>
      <c r="H178" s="19"/>
    </row>
    <row r="179" spans="1:16" s="20" customFormat="1" x14ac:dyDescent="0.25">
      <c r="A179" s="18" t="s">
        <v>24</v>
      </c>
      <c r="B179" s="577"/>
      <c r="C179" s="578"/>
      <c r="D179" s="581">
        <f>[1]TDSheet!$H$49</f>
        <v>207.6</v>
      </c>
      <c r="E179" s="581"/>
      <c r="F179" s="581">
        <f>[2]TDSheet!$H$49</f>
        <v>290.3</v>
      </c>
      <c r="G179" s="584"/>
      <c r="H179" s="19"/>
    </row>
    <row r="180" spans="1:16" s="20" customFormat="1" ht="15.75" thickBot="1" x14ac:dyDescent="0.3">
      <c r="A180" s="21" t="s">
        <v>26</v>
      </c>
      <c r="B180" s="579"/>
      <c r="C180" s="580"/>
      <c r="D180" s="603">
        <f>[1]TDSheet!$I$49</f>
        <v>1.1000000000000001</v>
      </c>
      <c r="E180" s="605"/>
      <c r="F180" s="603">
        <f>[2]TDSheet!$I$49</f>
        <v>1.48</v>
      </c>
      <c r="G180" s="604"/>
      <c r="H180" s="19"/>
    </row>
    <row r="181" spans="1:16" s="2" customFormat="1" ht="15.75" thickBot="1" x14ac:dyDescent="0.3">
      <c r="A181" s="16"/>
      <c r="B181" s="88"/>
      <c r="C181" s="88"/>
      <c r="D181" s="89"/>
      <c r="E181" s="89"/>
      <c r="F181" s="88"/>
      <c r="G181" s="90"/>
      <c r="H181" s="19"/>
      <c r="I181" s="20"/>
      <c r="J181" s="20"/>
      <c r="K181" s="20"/>
      <c r="L181" s="20"/>
      <c r="M181" s="20"/>
      <c r="N181" s="20"/>
      <c r="O181" s="20"/>
      <c r="P181" s="20"/>
    </row>
    <row r="182" spans="1:16" s="2" customFormat="1" x14ac:dyDescent="0.25">
      <c r="A182" s="483" t="s">
        <v>28</v>
      </c>
      <c r="B182" s="485" t="s">
        <v>264</v>
      </c>
      <c r="C182" s="485"/>
      <c r="D182" s="485"/>
      <c r="E182" s="485"/>
      <c r="F182" s="485"/>
      <c r="G182" s="486"/>
      <c r="H182" s="19"/>
      <c r="I182" s="20"/>
      <c r="J182" s="20"/>
      <c r="K182" s="20"/>
      <c r="L182" s="20"/>
      <c r="M182" s="20"/>
      <c r="N182" s="20"/>
      <c r="O182" s="20"/>
      <c r="P182" s="20"/>
    </row>
    <row r="183" spans="1:16" s="2" customFormat="1" ht="94.5" customHeight="1" thickBot="1" x14ac:dyDescent="0.3">
      <c r="A183" s="503"/>
      <c r="B183" s="489"/>
      <c r="C183" s="489"/>
      <c r="D183" s="489"/>
      <c r="E183" s="489"/>
      <c r="F183" s="489"/>
      <c r="G183" s="490"/>
      <c r="H183" s="19"/>
      <c r="I183" s="20"/>
      <c r="J183" s="20"/>
      <c r="K183" s="20"/>
      <c r="L183" s="20"/>
      <c r="M183" s="20"/>
      <c r="N183" s="20"/>
      <c r="O183" s="20"/>
      <c r="P183" s="20"/>
    </row>
    <row r="184" spans="1:16" ht="15.75" thickBot="1" x14ac:dyDescent="0.3"/>
    <row r="185" spans="1:16" ht="25.5" customHeight="1" x14ac:dyDescent="0.25">
      <c r="A185" s="79" t="s">
        <v>0</v>
      </c>
      <c r="B185" s="671" t="s">
        <v>295</v>
      </c>
      <c r="C185" s="671"/>
      <c r="D185" s="671"/>
      <c r="E185" s="671"/>
      <c r="F185" s="671"/>
      <c r="G185" s="672"/>
      <c r="H185" s="19"/>
    </row>
    <row r="186" spans="1:16" s="1" customFormat="1" ht="21.75" customHeight="1" x14ac:dyDescent="0.25">
      <c r="A186" s="41" t="s">
        <v>2</v>
      </c>
      <c r="B186" s="507" t="s">
        <v>266</v>
      </c>
      <c r="C186" s="507"/>
      <c r="D186" s="507"/>
      <c r="E186" s="507"/>
      <c r="F186" s="507"/>
      <c r="G186" s="508"/>
      <c r="H186" s="42"/>
      <c r="I186" s="43"/>
      <c r="J186" s="43"/>
      <c r="K186" s="43"/>
      <c r="L186" s="43"/>
      <c r="M186" s="43"/>
      <c r="N186" s="43"/>
      <c r="O186" s="43"/>
      <c r="P186" s="43"/>
    </row>
    <row r="187" spans="1:16" s="1" customFormat="1" ht="18.75" customHeight="1" x14ac:dyDescent="0.25">
      <c r="A187" s="41" t="s">
        <v>4</v>
      </c>
      <c r="B187" s="507">
        <v>215</v>
      </c>
      <c r="C187" s="507"/>
      <c r="D187" s="507"/>
      <c r="E187" s="507"/>
      <c r="F187" s="507"/>
      <c r="G187" s="508"/>
      <c r="H187" s="42"/>
      <c r="I187" s="43"/>
      <c r="J187" s="43"/>
      <c r="K187" s="43"/>
      <c r="L187" s="43"/>
      <c r="M187" s="43"/>
      <c r="N187" s="43"/>
      <c r="O187" s="43"/>
      <c r="P187" s="43"/>
    </row>
    <row r="188" spans="1:16" s="1" customFormat="1" ht="45.75" customHeight="1" x14ac:dyDescent="0.25">
      <c r="A188" s="45" t="s">
        <v>5</v>
      </c>
      <c r="B188" s="673" t="s">
        <v>6</v>
      </c>
      <c r="C188" s="673"/>
      <c r="D188" s="673"/>
      <c r="E188" s="673"/>
      <c r="F188" s="673"/>
      <c r="G188" s="674"/>
      <c r="H188" s="42"/>
      <c r="I188" s="43"/>
      <c r="J188" s="43"/>
      <c r="K188" s="43"/>
      <c r="L188" s="43"/>
      <c r="M188" s="43"/>
      <c r="N188" s="43"/>
      <c r="O188" s="43"/>
      <c r="P188" s="43"/>
    </row>
    <row r="189" spans="1:16" x14ac:dyDescent="0.25">
      <c r="A189" s="511" t="s">
        <v>7</v>
      </c>
      <c r="B189" s="514" t="s">
        <v>9</v>
      </c>
      <c r="C189" s="514"/>
      <c r="D189" s="514"/>
      <c r="E189" s="514"/>
      <c r="F189" s="514"/>
      <c r="G189" s="515"/>
      <c r="H189" s="19"/>
    </row>
    <row r="190" spans="1:16" x14ac:dyDescent="0.25">
      <c r="A190" s="512"/>
      <c r="B190" s="514" t="s">
        <v>10</v>
      </c>
      <c r="C190" s="514"/>
      <c r="D190" s="514"/>
      <c r="E190" s="514"/>
      <c r="F190" s="514"/>
      <c r="G190" s="515"/>
      <c r="H190" s="19"/>
    </row>
    <row r="191" spans="1:16" s="1" customFormat="1" ht="25.5" customHeight="1" x14ac:dyDescent="0.25">
      <c r="A191" s="513"/>
      <c r="B191" s="587"/>
      <c r="C191" s="588"/>
      <c r="D191" s="269" t="s">
        <v>8</v>
      </c>
      <c r="E191" s="269" t="s">
        <v>11</v>
      </c>
      <c r="F191" s="269" t="s">
        <v>8</v>
      </c>
      <c r="G191" s="46" t="s">
        <v>11</v>
      </c>
      <c r="H191" s="42"/>
      <c r="I191" s="43"/>
      <c r="J191" s="43"/>
      <c r="K191" s="43"/>
      <c r="L191" s="43"/>
      <c r="M191" s="43"/>
      <c r="N191" s="43"/>
      <c r="O191" s="43"/>
      <c r="P191" s="43"/>
    </row>
    <row r="192" spans="1:16" s="1" customFormat="1" ht="18" customHeight="1" x14ac:dyDescent="0.25">
      <c r="A192" s="268" t="s">
        <v>254</v>
      </c>
      <c r="B192" s="589"/>
      <c r="C192" s="590"/>
      <c r="D192" s="83" t="s">
        <v>865</v>
      </c>
      <c r="E192" s="83">
        <v>53</v>
      </c>
      <c r="F192" s="49" t="s">
        <v>866</v>
      </c>
      <c r="G192" s="55">
        <v>76</v>
      </c>
      <c r="H192" s="42"/>
      <c r="I192" s="43"/>
      <c r="J192" s="43"/>
      <c r="K192" s="43"/>
      <c r="L192" s="43"/>
      <c r="M192" s="43"/>
      <c r="N192" s="43"/>
      <c r="O192" s="43"/>
      <c r="P192" s="43"/>
    </row>
    <row r="193" spans="1:16" s="1" customFormat="1" ht="18" customHeight="1" x14ac:dyDescent="0.25">
      <c r="A193" s="268" t="s">
        <v>14</v>
      </c>
      <c r="B193" s="589"/>
      <c r="C193" s="590"/>
      <c r="D193" s="83">
        <v>17.3</v>
      </c>
      <c r="E193" s="83">
        <v>17.3</v>
      </c>
      <c r="F193" s="49">
        <v>27.3</v>
      </c>
      <c r="G193" s="55">
        <v>27.3</v>
      </c>
      <c r="H193" s="42"/>
      <c r="I193" s="43"/>
      <c r="J193" s="43"/>
      <c r="K193" s="43"/>
      <c r="L193" s="43"/>
      <c r="M193" s="43"/>
      <c r="N193" s="43"/>
      <c r="O193" s="43"/>
      <c r="P193" s="43"/>
    </row>
    <row r="194" spans="1:16" s="1" customFormat="1" ht="18" customHeight="1" x14ac:dyDescent="0.25">
      <c r="A194" s="268" t="s">
        <v>148</v>
      </c>
      <c r="B194" s="589"/>
      <c r="C194" s="590"/>
      <c r="D194" s="83">
        <v>0.3</v>
      </c>
      <c r="E194" s="83">
        <v>0.3</v>
      </c>
      <c r="F194" s="49">
        <v>0.5</v>
      </c>
      <c r="G194" s="55">
        <v>0.5</v>
      </c>
      <c r="H194" s="42"/>
      <c r="I194" s="43"/>
      <c r="J194" s="43"/>
      <c r="K194" s="43"/>
      <c r="L194" s="43"/>
      <c r="M194" s="43"/>
      <c r="N194" s="43"/>
      <c r="O194" s="43"/>
      <c r="P194" s="43"/>
    </row>
    <row r="195" spans="1:16" s="1" customFormat="1" ht="18" customHeight="1" x14ac:dyDescent="0.25">
      <c r="A195" s="194" t="s">
        <v>269</v>
      </c>
      <c r="B195" s="589"/>
      <c r="C195" s="590"/>
      <c r="D195" s="126">
        <v>67.2</v>
      </c>
      <c r="E195" s="126">
        <v>67.2</v>
      </c>
      <c r="F195" s="59">
        <v>98.2</v>
      </c>
      <c r="G195" s="193">
        <v>98.2</v>
      </c>
      <c r="H195" s="42"/>
      <c r="I195" s="43"/>
      <c r="J195" s="43"/>
      <c r="K195" s="43"/>
      <c r="L195" s="43"/>
      <c r="M195" s="43"/>
      <c r="N195" s="43"/>
      <c r="O195" s="43"/>
      <c r="P195" s="43"/>
    </row>
    <row r="196" spans="1:16" s="1" customFormat="1" ht="18" customHeight="1" x14ac:dyDescent="0.25">
      <c r="A196" s="82" t="s">
        <v>129</v>
      </c>
      <c r="B196" s="589"/>
      <c r="C196" s="590"/>
      <c r="D196" s="83">
        <v>2</v>
      </c>
      <c r="E196" s="83">
        <v>2</v>
      </c>
      <c r="F196" s="49">
        <v>2.8</v>
      </c>
      <c r="G196" s="55">
        <v>2.8</v>
      </c>
      <c r="H196" s="42"/>
      <c r="I196" s="43"/>
      <c r="J196" s="43"/>
      <c r="K196" s="43"/>
      <c r="L196" s="43"/>
      <c r="M196" s="43"/>
      <c r="N196" s="43"/>
      <c r="O196" s="43"/>
      <c r="P196" s="43"/>
    </row>
    <row r="197" spans="1:16" s="1" customFormat="1" ht="18" customHeight="1" x14ac:dyDescent="0.25">
      <c r="A197" s="194" t="s">
        <v>268</v>
      </c>
      <c r="B197" s="589"/>
      <c r="C197" s="590"/>
      <c r="D197" s="263">
        <v>0</v>
      </c>
      <c r="E197" s="126">
        <v>68</v>
      </c>
      <c r="F197" s="131">
        <v>0</v>
      </c>
      <c r="G197" s="64">
        <v>97</v>
      </c>
      <c r="H197" s="42"/>
      <c r="I197" s="43"/>
      <c r="J197" s="43"/>
      <c r="K197" s="43"/>
      <c r="L197" s="43"/>
      <c r="M197" s="43"/>
      <c r="N197" s="43"/>
      <c r="O197" s="43"/>
      <c r="P197" s="43"/>
    </row>
    <row r="198" spans="1:16" s="1" customFormat="1" ht="18" customHeight="1" x14ac:dyDescent="0.25">
      <c r="A198" s="82" t="s">
        <v>129</v>
      </c>
      <c r="B198" s="589"/>
      <c r="C198" s="590"/>
      <c r="D198" s="83">
        <v>2</v>
      </c>
      <c r="E198" s="83">
        <v>2</v>
      </c>
      <c r="F198" s="62">
        <v>3</v>
      </c>
      <c r="G198" s="48">
        <v>3</v>
      </c>
      <c r="H198" s="42"/>
      <c r="I198" s="43"/>
      <c r="J198" s="43"/>
      <c r="K198" s="43"/>
      <c r="L198" s="43"/>
      <c r="M198" s="43"/>
      <c r="N198" s="43"/>
      <c r="O198" s="43"/>
      <c r="P198" s="43"/>
    </row>
    <row r="199" spans="1:16" s="2" customFormat="1" ht="15.75" thickBot="1" x14ac:dyDescent="0.3">
      <c r="A199" s="50" t="s">
        <v>16</v>
      </c>
      <c r="B199" s="591"/>
      <c r="C199" s="592"/>
      <c r="D199" s="260">
        <v>0</v>
      </c>
      <c r="E199" s="84" t="s">
        <v>247</v>
      </c>
      <c r="F199" s="260">
        <v>0</v>
      </c>
      <c r="G199" s="53">
        <v>100</v>
      </c>
      <c r="H199" s="19"/>
      <c r="I199" s="20"/>
      <c r="J199" s="20"/>
      <c r="K199" s="20"/>
      <c r="L199" s="20"/>
      <c r="M199" s="20"/>
      <c r="N199" s="20"/>
      <c r="O199" s="20"/>
      <c r="P199" s="20"/>
    </row>
    <row r="200" spans="1:16" s="15" customFormat="1" ht="12.75" thickBot="1" x14ac:dyDescent="0.25">
      <c r="A200" s="681"/>
      <c r="B200" s="682"/>
      <c r="C200" s="682"/>
      <c r="D200" s="682"/>
      <c r="E200" s="682"/>
      <c r="F200" s="682"/>
      <c r="G200" s="683"/>
      <c r="H200" s="85"/>
      <c r="I200" s="86"/>
      <c r="J200" s="86"/>
      <c r="K200" s="86"/>
      <c r="L200" s="86"/>
      <c r="M200" s="86"/>
      <c r="N200" s="86"/>
      <c r="O200" s="86"/>
      <c r="P200" s="86"/>
    </row>
    <row r="201" spans="1:16" s="2" customFormat="1" x14ac:dyDescent="0.25">
      <c r="A201" s="519" t="s">
        <v>20</v>
      </c>
      <c r="B201" s="520"/>
      <c r="C201" s="520"/>
      <c r="D201" s="520"/>
      <c r="E201" s="520"/>
      <c r="F201" s="520"/>
      <c r="G201" s="521"/>
      <c r="H201" s="19"/>
      <c r="I201" s="20"/>
      <c r="J201" s="20"/>
      <c r="K201" s="20"/>
      <c r="L201" s="20"/>
      <c r="M201" s="20"/>
      <c r="N201" s="20"/>
      <c r="O201" s="20"/>
      <c r="P201" s="20"/>
    </row>
    <row r="202" spans="1:16" s="2" customFormat="1" x14ac:dyDescent="0.25">
      <c r="A202" s="87" t="s">
        <v>27</v>
      </c>
      <c r="B202" s="517"/>
      <c r="C202" s="517"/>
      <c r="D202" s="517" t="s">
        <v>247</v>
      </c>
      <c r="E202" s="517"/>
      <c r="F202" s="517" t="s">
        <v>99</v>
      </c>
      <c r="G202" s="518"/>
      <c r="H202" s="19"/>
      <c r="I202" s="20"/>
      <c r="J202" s="20"/>
      <c r="K202" s="20"/>
      <c r="L202" s="20"/>
      <c r="M202" s="20"/>
      <c r="N202" s="20"/>
      <c r="O202" s="20"/>
      <c r="P202" s="20"/>
    </row>
    <row r="203" spans="1:16" s="2" customFormat="1" x14ac:dyDescent="0.25">
      <c r="A203" s="500" t="s">
        <v>25</v>
      </c>
      <c r="B203" s="501"/>
      <c r="C203" s="501"/>
      <c r="D203" s="501"/>
      <c r="E203" s="501"/>
      <c r="F203" s="501"/>
      <c r="G203" s="502"/>
      <c r="H203" s="19"/>
      <c r="I203" s="20"/>
      <c r="J203" s="20"/>
      <c r="K203" s="20"/>
      <c r="L203" s="20"/>
      <c r="M203" s="20"/>
      <c r="N203" s="20"/>
      <c r="O203" s="20"/>
      <c r="P203" s="20"/>
    </row>
    <row r="204" spans="1:16" s="20" customFormat="1" x14ac:dyDescent="0.25">
      <c r="A204" s="18" t="s">
        <v>21</v>
      </c>
      <c r="B204" s="575"/>
      <c r="C204" s="576"/>
      <c r="D204" s="581">
        <f>[1]TDSheet!$E$237</f>
        <v>6.5</v>
      </c>
      <c r="E204" s="581"/>
      <c r="F204" s="581">
        <f>[2]TDSheet!$E$236</f>
        <v>9.1999999999999993</v>
      </c>
      <c r="G204" s="584"/>
      <c r="H204" s="19"/>
    </row>
    <row r="205" spans="1:16" s="20" customFormat="1" x14ac:dyDescent="0.25">
      <c r="A205" s="18" t="s">
        <v>22</v>
      </c>
      <c r="B205" s="577"/>
      <c r="C205" s="578"/>
      <c r="D205" s="582">
        <f>[1]TDSheet!$F$237</f>
        <v>11.2</v>
      </c>
      <c r="E205" s="582"/>
      <c r="F205" s="581">
        <f>[2]TDSheet!$F$236</f>
        <v>16</v>
      </c>
      <c r="G205" s="584"/>
      <c r="H205" s="19"/>
    </row>
    <row r="206" spans="1:16" s="20" customFormat="1" x14ac:dyDescent="0.25">
      <c r="A206" s="18" t="s">
        <v>23</v>
      </c>
      <c r="B206" s="577"/>
      <c r="C206" s="578"/>
      <c r="D206" s="582">
        <f>[1]TDSheet!$G$237</f>
        <v>1.2</v>
      </c>
      <c r="E206" s="582"/>
      <c r="F206" s="581">
        <f>[2]TDSheet!$G$236</f>
        <v>1.71</v>
      </c>
      <c r="G206" s="584"/>
      <c r="H206" s="19"/>
    </row>
    <row r="207" spans="1:16" s="20" customFormat="1" x14ac:dyDescent="0.25">
      <c r="A207" s="18" t="s">
        <v>24</v>
      </c>
      <c r="B207" s="577"/>
      <c r="C207" s="578"/>
      <c r="D207" s="581">
        <f>[1]TDSheet!$H$237</f>
        <v>127</v>
      </c>
      <c r="E207" s="581"/>
      <c r="F207" s="581">
        <f>[2]TDSheet!$H$236</f>
        <v>181.42</v>
      </c>
      <c r="G207" s="584"/>
      <c r="H207" s="19"/>
    </row>
    <row r="208" spans="1:16" s="20" customFormat="1" ht="15.75" thickBot="1" x14ac:dyDescent="0.3">
      <c r="A208" s="21" t="s">
        <v>26</v>
      </c>
      <c r="B208" s="579"/>
      <c r="C208" s="580"/>
      <c r="D208" s="603">
        <f>[1]TDSheet!$I$237</f>
        <v>0.6</v>
      </c>
      <c r="E208" s="605"/>
      <c r="F208" s="603">
        <f>[2]TDSheet!$I$236</f>
        <v>0.8</v>
      </c>
      <c r="G208" s="604"/>
      <c r="H208" s="19"/>
    </row>
    <row r="209" spans="1:16" s="2" customFormat="1" ht="15.75" thickBot="1" x14ac:dyDescent="0.3">
      <c r="A209" s="16"/>
      <c r="B209" s="88"/>
      <c r="C209" s="88"/>
      <c r="D209" s="89"/>
      <c r="E209" s="89"/>
      <c r="F209" s="88"/>
      <c r="G209" s="90"/>
      <c r="H209" s="19"/>
      <c r="I209" s="20"/>
      <c r="J209" s="20"/>
      <c r="K209" s="20"/>
      <c r="L209" s="20"/>
      <c r="M209" s="20"/>
      <c r="N209" s="20"/>
      <c r="O209" s="20"/>
      <c r="P209" s="20"/>
    </row>
    <row r="210" spans="1:16" s="2" customFormat="1" x14ac:dyDescent="0.25">
      <c r="A210" s="483" t="s">
        <v>28</v>
      </c>
      <c r="B210" s="485" t="s">
        <v>271</v>
      </c>
      <c r="C210" s="485"/>
      <c r="D210" s="485"/>
      <c r="E210" s="485"/>
      <c r="F210" s="485"/>
      <c r="G210" s="486"/>
      <c r="H210" s="19"/>
      <c r="I210" s="20"/>
      <c r="J210" s="20"/>
      <c r="K210" s="20"/>
      <c r="L210" s="20"/>
      <c r="M210" s="20"/>
      <c r="N210" s="20"/>
      <c r="O210" s="20"/>
      <c r="P210" s="20"/>
    </row>
    <row r="211" spans="1:16" s="2" customFormat="1" ht="100.5" customHeight="1" thickBot="1" x14ac:dyDescent="0.3">
      <c r="A211" s="503"/>
      <c r="B211" s="489"/>
      <c r="C211" s="489"/>
      <c r="D211" s="489"/>
      <c r="E211" s="489"/>
      <c r="F211" s="489"/>
      <c r="G211" s="490"/>
      <c r="H211" s="19"/>
      <c r="I211" s="20"/>
      <c r="J211" s="20"/>
      <c r="K211" s="20"/>
      <c r="L211" s="20"/>
      <c r="M211" s="20"/>
      <c r="N211" s="20"/>
      <c r="O211" s="20"/>
      <c r="P211" s="20"/>
    </row>
    <row r="212" spans="1:16" ht="15.75" thickBot="1" x14ac:dyDescent="0.3"/>
    <row r="213" spans="1:16" ht="25.5" customHeight="1" x14ac:dyDescent="0.25">
      <c r="A213" s="79" t="s">
        <v>0</v>
      </c>
      <c r="B213" s="671" t="s">
        <v>297</v>
      </c>
      <c r="C213" s="671"/>
      <c r="D213" s="671"/>
      <c r="E213" s="671"/>
      <c r="F213" s="671"/>
      <c r="G213" s="672"/>
      <c r="H213" s="19"/>
    </row>
    <row r="214" spans="1:16" s="1" customFormat="1" ht="21.75" customHeight="1" x14ac:dyDescent="0.25">
      <c r="A214" s="41" t="s">
        <v>2</v>
      </c>
      <c r="B214" s="507" t="s">
        <v>270</v>
      </c>
      <c r="C214" s="507"/>
      <c r="D214" s="507"/>
      <c r="E214" s="507"/>
      <c r="F214" s="507"/>
      <c r="G214" s="508"/>
      <c r="H214" s="42"/>
      <c r="I214" s="43"/>
      <c r="J214" s="43"/>
      <c r="K214" s="43"/>
      <c r="L214" s="43"/>
      <c r="M214" s="43"/>
      <c r="N214" s="43"/>
      <c r="O214" s="43"/>
      <c r="P214" s="43"/>
    </row>
    <row r="215" spans="1:16" s="1" customFormat="1" ht="18.75" customHeight="1" x14ac:dyDescent="0.25">
      <c r="A215" s="41" t="s">
        <v>4</v>
      </c>
      <c r="B215" s="507">
        <v>216</v>
      </c>
      <c r="C215" s="507"/>
      <c r="D215" s="507"/>
      <c r="E215" s="507"/>
      <c r="F215" s="507"/>
      <c r="G215" s="508"/>
      <c r="H215" s="42"/>
      <c r="I215" s="43"/>
      <c r="J215" s="43"/>
      <c r="K215" s="43"/>
      <c r="L215" s="43"/>
      <c r="M215" s="43"/>
      <c r="N215" s="43"/>
      <c r="O215" s="43"/>
      <c r="P215" s="43"/>
    </row>
    <row r="216" spans="1:16" s="1" customFormat="1" ht="45.75" customHeight="1" x14ac:dyDescent="0.25">
      <c r="A216" s="45" t="s">
        <v>5</v>
      </c>
      <c r="B216" s="673" t="s">
        <v>6</v>
      </c>
      <c r="C216" s="673"/>
      <c r="D216" s="673"/>
      <c r="E216" s="673"/>
      <c r="F216" s="673"/>
      <c r="G216" s="674"/>
      <c r="H216" s="42"/>
      <c r="I216" s="43"/>
      <c r="J216" s="43"/>
      <c r="K216" s="43"/>
      <c r="L216" s="43"/>
      <c r="M216" s="43"/>
      <c r="N216" s="43"/>
      <c r="O216" s="43"/>
      <c r="P216" s="43"/>
    </row>
    <row r="217" spans="1:16" x14ac:dyDescent="0.25">
      <c r="A217" s="511" t="s">
        <v>7</v>
      </c>
      <c r="B217" s="514" t="s">
        <v>9</v>
      </c>
      <c r="C217" s="514"/>
      <c r="D217" s="514"/>
      <c r="E217" s="514"/>
      <c r="F217" s="514"/>
      <c r="G217" s="515"/>
      <c r="H217" s="19"/>
    </row>
    <row r="218" spans="1:16" x14ac:dyDescent="0.25">
      <c r="A218" s="512"/>
      <c r="B218" s="514" t="s">
        <v>10</v>
      </c>
      <c r="C218" s="514"/>
      <c r="D218" s="514"/>
      <c r="E218" s="514"/>
      <c r="F218" s="514"/>
      <c r="G218" s="515"/>
      <c r="H218" s="19"/>
    </row>
    <row r="219" spans="1:16" s="1" customFormat="1" ht="20.25" customHeight="1" x14ac:dyDescent="0.25">
      <c r="A219" s="513"/>
      <c r="B219" s="587"/>
      <c r="C219" s="588"/>
      <c r="D219" s="269" t="s">
        <v>8</v>
      </c>
      <c r="E219" s="269" t="s">
        <v>11</v>
      </c>
      <c r="F219" s="269" t="s">
        <v>8</v>
      </c>
      <c r="G219" s="46" t="s">
        <v>11</v>
      </c>
      <c r="H219" s="42"/>
      <c r="I219" s="43"/>
      <c r="J219" s="43"/>
      <c r="K219" s="43"/>
      <c r="L219" s="43"/>
      <c r="M219" s="43"/>
      <c r="N219" s="43"/>
      <c r="O219" s="43"/>
      <c r="P219" s="43"/>
    </row>
    <row r="220" spans="1:16" s="1" customFormat="1" ht="18" customHeight="1" x14ac:dyDescent="0.25">
      <c r="A220" s="82" t="s">
        <v>254</v>
      </c>
      <c r="B220" s="589"/>
      <c r="C220" s="590"/>
      <c r="D220" s="83" t="s">
        <v>867</v>
      </c>
      <c r="E220" s="83">
        <v>48</v>
      </c>
      <c r="F220" s="49" t="s">
        <v>273</v>
      </c>
      <c r="G220" s="55">
        <v>69</v>
      </c>
      <c r="H220" s="42"/>
      <c r="I220" s="43"/>
      <c r="J220" s="43"/>
      <c r="K220" s="43"/>
      <c r="L220" s="43"/>
      <c r="M220" s="43"/>
      <c r="N220" s="43"/>
      <c r="O220" s="43"/>
      <c r="P220" s="43"/>
    </row>
    <row r="221" spans="1:16" s="1" customFormat="1" ht="18" customHeight="1" x14ac:dyDescent="0.25">
      <c r="A221" s="82" t="s">
        <v>14</v>
      </c>
      <c r="B221" s="589"/>
      <c r="C221" s="590"/>
      <c r="D221" s="83">
        <v>19</v>
      </c>
      <c r="E221" s="83">
        <v>19</v>
      </c>
      <c r="F221" s="49">
        <v>27</v>
      </c>
      <c r="G221" s="55">
        <v>27</v>
      </c>
      <c r="H221" s="42"/>
      <c r="I221" s="43"/>
      <c r="J221" s="43"/>
      <c r="K221" s="43"/>
      <c r="L221" s="43"/>
      <c r="M221" s="43"/>
      <c r="N221" s="43"/>
      <c r="O221" s="43"/>
      <c r="P221" s="43"/>
    </row>
    <row r="222" spans="1:16" s="1" customFormat="1" ht="18" customHeight="1" x14ac:dyDescent="0.25">
      <c r="A222" s="82" t="s">
        <v>148</v>
      </c>
      <c r="B222" s="589"/>
      <c r="C222" s="590"/>
      <c r="D222" s="83">
        <v>0.3</v>
      </c>
      <c r="E222" s="83">
        <v>0.3</v>
      </c>
      <c r="F222" s="49">
        <v>0.5</v>
      </c>
      <c r="G222" s="55">
        <v>0.5</v>
      </c>
      <c r="H222" s="42"/>
      <c r="I222" s="43"/>
      <c r="J222" s="43"/>
      <c r="K222" s="43"/>
      <c r="L222" s="43"/>
      <c r="M222" s="43"/>
      <c r="N222" s="43"/>
      <c r="O222" s="43"/>
      <c r="P222" s="43"/>
    </row>
    <row r="223" spans="1:16" s="1" customFormat="1" ht="18" customHeight="1" x14ac:dyDescent="0.25">
      <c r="A223" s="194" t="s">
        <v>269</v>
      </c>
      <c r="B223" s="589"/>
      <c r="C223" s="590"/>
      <c r="D223" s="263">
        <v>0</v>
      </c>
      <c r="E223" s="126">
        <v>67</v>
      </c>
      <c r="F223" s="131">
        <v>0</v>
      </c>
      <c r="G223" s="193">
        <v>96</v>
      </c>
      <c r="H223" s="42"/>
      <c r="I223" s="43"/>
      <c r="J223" s="43"/>
      <c r="K223" s="43"/>
      <c r="L223" s="43"/>
      <c r="M223" s="43"/>
      <c r="N223" s="43"/>
      <c r="O223" s="43"/>
      <c r="P223" s="43"/>
    </row>
    <row r="224" spans="1:16" s="1" customFormat="1" ht="18" customHeight="1" x14ac:dyDescent="0.25">
      <c r="A224" s="82" t="s">
        <v>191</v>
      </c>
      <c r="B224" s="589"/>
      <c r="C224" s="590"/>
      <c r="D224" s="83">
        <v>9.8000000000000007</v>
      </c>
      <c r="E224" s="83" t="s">
        <v>274</v>
      </c>
      <c r="F224" s="49">
        <v>14.3</v>
      </c>
      <c r="G224" s="55" t="s">
        <v>275</v>
      </c>
      <c r="H224" s="42"/>
      <c r="I224" s="43"/>
      <c r="J224" s="43"/>
      <c r="K224" s="43"/>
      <c r="L224" s="43"/>
      <c r="M224" s="43"/>
      <c r="N224" s="43"/>
      <c r="O224" s="43"/>
      <c r="P224" s="43"/>
    </row>
    <row r="225" spans="1:16" s="1" customFormat="1" ht="18" customHeight="1" x14ac:dyDescent="0.25">
      <c r="A225" s="82" t="s">
        <v>129</v>
      </c>
      <c r="B225" s="589"/>
      <c r="C225" s="590"/>
      <c r="D225" s="83">
        <v>2</v>
      </c>
      <c r="E225" s="83">
        <v>2</v>
      </c>
      <c r="F225" s="49">
        <v>2.8</v>
      </c>
      <c r="G225" s="55">
        <v>2.8</v>
      </c>
      <c r="H225" s="42"/>
      <c r="I225" s="43"/>
      <c r="J225" s="43"/>
      <c r="K225" s="43"/>
      <c r="L225" s="43"/>
      <c r="M225" s="43"/>
      <c r="N225" s="43"/>
      <c r="O225" s="43"/>
      <c r="P225" s="43"/>
    </row>
    <row r="226" spans="1:16" s="1" customFormat="1" ht="18" customHeight="1" x14ac:dyDescent="0.25">
      <c r="A226" s="194" t="s">
        <v>268</v>
      </c>
      <c r="B226" s="589"/>
      <c r="C226" s="590"/>
      <c r="D226" s="263">
        <v>0</v>
      </c>
      <c r="E226" s="126">
        <v>68</v>
      </c>
      <c r="F226" s="263">
        <v>0</v>
      </c>
      <c r="G226" s="64">
        <v>97</v>
      </c>
      <c r="H226" s="42"/>
      <c r="I226" s="43"/>
      <c r="J226" s="43"/>
      <c r="K226" s="43"/>
      <c r="L226" s="43"/>
      <c r="M226" s="43"/>
      <c r="N226" s="43"/>
      <c r="O226" s="43"/>
      <c r="P226" s="43"/>
    </row>
    <row r="227" spans="1:16" s="1" customFormat="1" ht="18" customHeight="1" x14ac:dyDescent="0.25">
      <c r="A227" s="82" t="s">
        <v>129</v>
      </c>
      <c r="B227" s="589"/>
      <c r="C227" s="590"/>
      <c r="D227" s="60">
        <v>2</v>
      </c>
      <c r="E227" s="60">
        <v>2</v>
      </c>
      <c r="F227" s="60">
        <v>3</v>
      </c>
      <c r="G227" s="129">
        <v>3</v>
      </c>
      <c r="H227" s="42"/>
      <c r="I227" s="43"/>
      <c r="J227" s="43"/>
      <c r="K227" s="43"/>
      <c r="L227" s="43"/>
      <c r="M227" s="43"/>
      <c r="N227" s="43"/>
      <c r="O227" s="43"/>
      <c r="P227" s="43"/>
    </row>
    <row r="228" spans="1:16" s="2" customFormat="1" ht="15.75" thickBot="1" x14ac:dyDescent="0.3">
      <c r="A228" s="50" t="s">
        <v>16</v>
      </c>
      <c r="B228" s="591"/>
      <c r="C228" s="592"/>
      <c r="D228" s="260">
        <v>0</v>
      </c>
      <c r="E228" s="84" t="s">
        <v>247</v>
      </c>
      <c r="F228" s="260">
        <v>0</v>
      </c>
      <c r="G228" s="53">
        <v>100</v>
      </c>
      <c r="H228" s="19"/>
      <c r="I228" s="20"/>
      <c r="J228" s="20"/>
      <c r="K228" s="20"/>
      <c r="L228" s="20"/>
      <c r="M228" s="20"/>
      <c r="N228" s="20"/>
      <c r="O228" s="20"/>
      <c r="P228" s="20"/>
    </row>
    <row r="229" spans="1:16" s="15" customFormat="1" ht="12.75" thickBot="1" x14ac:dyDescent="0.25">
      <c r="A229" s="681" t="s">
        <v>276</v>
      </c>
      <c r="B229" s="682"/>
      <c r="C229" s="682"/>
      <c r="D229" s="682"/>
      <c r="E229" s="682"/>
      <c r="F229" s="682"/>
      <c r="G229" s="683"/>
      <c r="H229" s="85"/>
      <c r="I229" s="86"/>
      <c r="J229" s="86"/>
      <c r="K229" s="86"/>
      <c r="L229" s="86"/>
      <c r="M229" s="86"/>
      <c r="N229" s="86"/>
      <c r="O229" s="86"/>
      <c r="P229" s="86"/>
    </row>
    <row r="230" spans="1:16" s="2" customFormat="1" x14ac:dyDescent="0.25">
      <c r="A230" s="519" t="s">
        <v>20</v>
      </c>
      <c r="B230" s="520"/>
      <c r="C230" s="520"/>
      <c r="D230" s="520"/>
      <c r="E230" s="520"/>
      <c r="F230" s="520"/>
      <c r="G230" s="521"/>
      <c r="H230" s="19"/>
      <c r="I230" s="20"/>
      <c r="J230" s="20"/>
      <c r="K230" s="20"/>
      <c r="L230" s="20"/>
      <c r="M230" s="20"/>
      <c r="N230" s="20"/>
      <c r="O230" s="20"/>
      <c r="P230" s="20"/>
    </row>
    <row r="231" spans="1:16" s="2" customFormat="1" x14ac:dyDescent="0.25">
      <c r="A231" s="87" t="s">
        <v>27</v>
      </c>
      <c r="B231" s="517"/>
      <c r="C231" s="517"/>
      <c r="D231" s="517" t="s">
        <v>247</v>
      </c>
      <c r="E231" s="517"/>
      <c r="F231" s="517" t="s">
        <v>99</v>
      </c>
      <c r="G231" s="518"/>
      <c r="H231" s="19"/>
      <c r="I231" s="20"/>
      <c r="J231" s="20"/>
      <c r="K231" s="20"/>
      <c r="L231" s="20"/>
      <c r="M231" s="20"/>
      <c r="N231" s="20"/>
      <c r="O231" s="20"/>
      <c r="P231" s="20"/>
    </row>
    <row r="232" spans="1:16" s="2" customFormat="1" x14ac:dyDescent="0.25">
      <c r="A232" s="500" t="s">
        <v>25</v>
      </c>
      <c r="B232" s="501"/>
      <c r="C232" s="501"/>
      <c r="D232" s="501"/>
      <c r="E232" s="501"/>
      <c r="F232" s="501"/>
      <c r="G232" s="502"/>
      <c r="H232" s="19"/>
      <c r="I232" s="20"/>
      <c r="J232" s="20"/>
      <c r="K232" s="20"/>
      <c r="L232" s="20"/>
      <c r="M232" s="20"/>
      <c r="N232" s="20"/>
      <c r="O232" s="20"/>
      <c r="P232" s="20"/>
    </row>
    <row r="233" spans="1:16" s="20" customFormat="1" x14ac:dyDescent="0.25">
      <c r="A233" s="18" t="s">
        <v>21</v>
      </c>
      <c r="B233" s="575"/>
      <c r="C233" s="576"/>
      <c r="D233" s="581">
        <f>[1]TDSheet!$E$388</f>
        <v>6.9</v>
      </c>
      <c r="E233" s="581"/>
      <c r="F233" s="581">
        <f>[2]TDSheet!$E$86</f>
        <v>10.6</v>
      </c>
      <c r="G233" s="584"/>
      <c r="H233" s="19"/>
    </row>
    <row r="234" spans="1:16" s="20" customFormat="1" x14ac:dyDescent="0.25">
      <c r="A234" s="18" t="s">
        <v>22</v>
      </c>
      <c r="B234" s="577"/>
      <c r="C234" s="578"/>
      <c r="D234" s="582">
        <f>[1]TDSheet!$F$388</f>
        <v>12.7</v>
      </c>
      <c r="E234" s="582"/>
      <c r="F234" s="581">
        <f>[2]TDSheet!$F$86</f>
        <v>19.544</v>
      </c>
      <c r="G234" s="584"/>
      <c r="H234" s="19"/>
    </row>
    <row r="235" spans="1:16" s="20" customFormat="1" x14ac:dyDescent="0.25">
      <c r="A235" s="18" t="s">
        <v>23</v>
      </c>
      <c r="B235" s="577"/>
      <c r="C235" s="578"/>
      <c r="D235" s="582">
        <f>[1]TDSheet!$G$388</f>
        <v>1.1000000000000001</v>
      </c>
      <c r="E235" s="582"/>
      <c r="F235" s="581">
        <f>[2]TDSheet!$G$86</f>
        <v>2</v>
      </c>
      <c r="G235" s="584"/>
      <c r="H235" s="19"/>
    </row>
    <row r="236" spans="1:16" s="20" customFormat="1" x14ac:dyDescent="0.25">
      <c r="A236" s="18" t="s">
        <v>24</v>
      </c>
      <c r="B236" s="577"/>
      <c r="C236" s="578"/>
      <c r="D236" s="581">
        <f>[1]TDSheet!$H$388</f>
        <v>148</v>
      </c>
      <c r="E236" s="581"/>
      <c r="F236" s="581">
        <f>[2]TDSheet!$H$86</f>
        <v>228</v>
      </c>
      <c r="G236" s="584"/>
      <c r="H236" s="19"/>
    </row>
    <row r="237" spans="1:16" s="20" customFormat="1" ht="15.75" thickBot="1" x14ac:dyDescent="0.3">
      <c r="A237" s="21" t="s">
        <v>26</v>
      </c>
      <c r="B237" s="579"/>
      <c r="C237" s="580"/>
      <c r="D237" s="585">
        <f>[1]TDSheet!$I$388</f>
        <v>0.6</v>
      </c>
      <c r="E237" s="585"/>
      <c r="F237" s="585">
        <f>[2]TDSheet!$I$86</f>
        <v>0.9</v>
      </c>
      <c r="G237" s="586"/>
      <c r="H237" s="19"/>
    </row>
    <row r="238" spans="1:16" s="2" customFormat="1" ht="15.75" thickBot="1" x14ac:dyDescent="0.3">
      <c r="A238" s="16"/>
      <c r="B238" s="88"/>
      <c r="C238" s="88"/>
      <c r="D238" s="89"/>
      <c r="E238" s="89"/>
      <c r="F238" s="88"/>
      <c r="G238" s="90"/>
      <c r="H238" s="19"/>
      <c r="I238" s="20"/>
      <c r="J238" s="20"/>
      <c r="K238" s="20"/>
      <c r="L238" s="20"/>
      <c r="M238" s="20"/>
      <c r="N238" s="20"/>
      <c r="O238" s="20"/>
      <c r="P238" s="20"/>
    </row>
    <row r="239" spans="1:16" s="2" customFormat="1" x14ac:dyDescent="0.25">
      <c r="A239" s="483" t="s">
        <v>28</v>
      </c>
      <c r="B239" s="485" t="s">
        <v>272</v>
      </c>
      <c r="C239" s="485"/>
      <c r="D239" s="485"/>
      <c r="E239" s="485"/>
      <c r="F239" s="485"/>
      <c r="G239" s="486"/>
      <c r="H239" s="19"/>
      <c r="I239" s="20"/>
      <c r="J239" s="20"/>
      <c r="K239" s="20"/>
      <c r="L239" s="20"/>
      <c r="M239" s="20"/>
      <c r="N239" s="20"/>
      <c r="O239" s="20"/>
      <c r="P239" s="20"/>
    </row>
    <row r="240" spans="1:16" s="2" customFormat="1" ht="97.5" customHeight="1" thickBot="1" x14ac:dyDescent="0.3">
      <c r="A240" s="503"/>
      <c r="B240" s="489"/>
      <c r="C240" s="489"/>
      <c r="D240" s="489"/>
      <c r="E240" s="489"/>
      <c r="F240" s="489"/>
      <c r="G240" s="490"/>
      <c r="H240" s="19"/>
      <c r="I240" s="20"/>
      <c r="J240" s="20"/>
      <c r="K240" s="20"/>
      <c r="L240" s="20"/>
      <c r="M240" s="20"/>
      <c r="N240" s="20"/>
      <c r="O240" s="20"/>
      <c r="P240" s="20"/>
    </row>
    <row r="241" spans="1:16" ht="15.75" thickBot="1" x14ac:dyDescent="0.3">
      <c r="L241" s="20"/>
    </row>
    <row r="242" spans="1:16" ht="25.5" customHeight="1" x14ac:dyDescent="0.25">
      <c r="A242" s="79" t="s">
        <v>0</v>
      </c>
      <c r="B242" s="671" t="s">
        <v>299</v>
      </c>
      <c r="C242" s="671"/>
      <c r="D242" s="671"/>
      <c r="E242" s="671"/>
      <c r="F242" s="671"/>
      <c r="G242" s="672"/>
      <c r="H242" s="19"/>
      <c r="L242" s="20"/>
    </row>
    <row r="243" spans="1:16" s="1" customFormat="1" ht="21.75" customHeight="1" x14ac:dyDescent="0.25">
      <c r="A243" s="41" t="s">
        <v>2</v>
      </c>
      <c r="B243" s="507" t="s">
        <v>914</v>
      </c>
      <c r="C243" s="507"/>
      <c r="D243" s="507"/>
      <c r="E243" s="507"/>
      <c r="F243" s="507"/>
      <c r="G243" s="508"/>
      <c r="H243" s="42"/>
      <c r="I243" s="43"/>
      <c r="J243" s="43"/>
      <c r="K243" s="43"/>
      <c r="L243" s="20"/>
      <c r="M243" s="43"/>
      <c r="N243" s="43"/>
      <c r="O243" s="43"/>
      <c r="P243" s="43"/>
    </row>
    <row r="244" spans="1:16" s="1" customFormat="1" ht="18.75" customHeight="1" x14ac:dyDescent="0.25">
      <c r="A244" s="41" t="s">
        <v>4</v>
      </c>
      <c r="B244" s="507">
        <v>190</v>
      </c>
      <c r="C244" s="507"/>
      <c r="D244" s="507"/>
      <c r="E244" s="507"/>
      <c r="F244" s="507"/>
      <c r="G244" s="508"/>
      <c r="H244" s="42"/>
      <c r="I244" s="43"/>
      <c r="J244" s="43"/>
      <c r="K244" s="43"/>
      <c r="L244" s="20"/>
      <c r="M244" s="43"/>
      <c r="N244" s="43"/>
      <c r="O244" s="43"/>
      <c r="P244" s="43"/>
    </row>
    <row r="245" spans="1:16" s="1" customFormat="1" ht="45.75" customHeight="1" x14ac:dyDescent="0.25">
      <c r="A245" s="45" t="s">
        <v>5</v>
      </c>
      <c r="B245" s="673" t="s">
        <v>6</v>
      </c>
      <c r="C245" s="673"/>
      <c r="D245" s="673"/>
      <c r="E245" s="673"/>
      <c r="F245" s="673"/>
      <c r="G245" s="674"/>
      <c r="H245" s="42"/>
      <c r="I245" s="43"/>
      <c r="J245" s="43"/>
      <c r="K245" s="43"/>
      <c r="L245" s="40"/>
      <c r="M245" s="43"/>
      <c r="N245" s="43"/>
      <c r="O245" s="43"/>
      <c r="P245" s="43"/>
    </row>
    <row r="246" spans="1:16" x14ac:dyDescent="0.25">
      <c r="A246" s="511" t="s">
        <v>7</v>
      </c>
      <c r="B246" s="514" t="s">
        <v>9</v>
      </c>
      <c r="C246" s="514"/>
      <c r="D246" s="514"/>
      <c r="E246" s="514"/>
      <c r="F246" s="514"/>
      <c r="G246" s="515"/>
      <c r="H246" s="19"/>
    </row>
    <row r="247" spans="1:16" x14ac:dyDescent="0.25">
      <c r="A247" s="512"/>
      <c r="B247" s="514" t="s">
        <v>10</v>
      </c>
      <c r="C247" s="514"/>
      <c r="D247" s="514"/>
      <c r="E247" s="514"/>
      <c r="F247" s="514"/>
      <c r="G247" s="515"/>
      <c r="H247" s="19"/>
      <c r="L247" s="43"/>
    </row>
    <row r="248" spans="1:16" s="1" customFormat="1" ht="20.25" customHeight="1" x14ac:dyDescent="0.25">
      <c r="A248" s="513"/>
      <c r="B248" s="587"/>
      <c r="C248" s="588"/>
      <c r="D248" s="269" t="s">
        <v>8</v>
      </c>
      <c r="E248" s="269" t="s">
        <v>11</v>
      </c>
      <c r="F248" s="269" t="s">
        <v>8</v>
      </c>
      <c r="G248" s="46" t="s">
        <v>11</v>
      </c>
      <c r="H248" s="42"/>
      <c r="I248" s="43"/>
      <c r="J248" s="43"/>
      <c r="K248" s="43"/>
      <c r="L248" s="43"/>
      <c r="M248" s="43"/>
      <c r="N248" s="43"/>
      <c r="O248" s="43"/>
      <c r="P248" s="43"/>
    </row>
    <row r="249" spans="1:16" s="1" customFormat="1" ht="18" customHeight="1" x14ac:dyDescent="0.25">
      <c r="A249" s="82" t="s">
        <v>234</v>
      </c>
      <c r="B249" s="589"/>
      <c r="C249" s="590"/>
      <c r="D249" s="83">
        <v>32</v>
      </c>
      <c r="E249" s="83">
        <v>32</v>
      </c>
      <c r="F249" s="49">
        <v>43</v>
      </c>
      <c r="G249" s="55">
        <v>43</v>
      </c>
      <c r="H249" s="42"/>
      <c r="I249" s="43"/>
      <c r="J249" s="43"/>
      <c r="K249" s="43"/>
      <c r="L249" s="43"/>
      <c r="M249" s="43"/>
      <c r="N249" s="43"/>
      <c r="O249" s="43"/>
      <c r="P249" s="43"/>
    </row>
    <row r="250" spans="1:16" s="1" customFormat="1" ht="18" customHeight="1" x14ac:dyDescent="0.25">
      <c r="A250" s="82" t="s">
        <v>14</v>
      </c>
      <c r="B250" s="589"/>
      <c r="C250" s="590"/>
      <c r="D250" s="83">
        <v>30</v>
      </c>
      <c r="E250" s="83">
        <v>30</v>
      </c>
      <c r="F250" s="49">
        <v>48</v>
      </c>
      <c r="G250" s="55">
        <v>48</v>
      </c>
      <c r="H250" s="42"/>
      <c r="I250" s="43"/>
      <c r="J250" s="43"/>
      <c r="K250" s="43"/>
      <c r="L250" s="40"/>
      <c r="M250" s="43"/>
      <c r="N250" s="43"/>
      <c r="O250" s="43"/>
      <c r="P250" s="43"/>
    </row>
    <row r="251" spans="1:16" s="1" customFormat="1" ht="18" customHeight="1" x14ac:dyDescent="0.25">
      <c r="A251" s="82" t="s">
        <v>915</v>
      </c>
      <c r="B251" s="589"/>
      <c r="C251" s="590"/>
      <c r="D251" s="83">
        <v>90</v>
      </c>
      <c r="E251" s="83">
        <v>90</v>
      </c>
      <c r="F251" s="49">
        <v>120</v>
      </c>
      <c r="G251" s="55">
        <v>120</v>
      </c>
      <c r="H251" s="42"/>
      <c r="I251" s="43"/>
      <c r="J251" s="43"/>
      <c r="K251" s="43"/>
      <c r="L251" s="40"/>
      <c r="M251" s="43"/>
      <c r="N251" s="43"/>
      <c r="O251" s="43"/>
      <c r="P251" s="43"/>
    </row>
    <row r="252" spans="1:16" s="1" customFormat="1" ht="18" customHeight="1" x14ac:dyDescent="0.25">
      <c r="A252" s="82" t="s">
        <v>13</v>
      </c>
      <c r="B252" s="589"/>
      <c r="C252" s="590"/>
      <c r="D252" s="83">
        <v>6</v>
      </c>
      <c r="E252" s="83">
        <v>6</v>
      </c>
      <c r="F252" s="83">
        <v>8</v>
      </c>
      <c r="G252" s="219">
        <v>8</v>
      </c>
      <c r="H252" s="42"/>
      <c r="I252" s="43"/>
      <c r="J252" s="43"/>
      <c r="K252" s="43"/>
      <c r="L252" s="43"/>
      <c r="M252" s="43"/>
      <c r="N252" s="43"/>
      <c r="O252" s="43"/>
      <c r="P252" s="43"/>
    </row>
    <row r="253" spans="1:16" s="1" customFormat="1" ht="18" customHeight="1" x14ac:dyDescent="0.25">
      <c r="A253" s="82" t="s">
        <v>129</v>
      </c>
      <c r="B253" s="589"/>
      <c r="C253" s="590"/>
      <c r="D253" s="83">
        <v>2</v>
      </c>
      <c r="E253" s="83">
        <v>2</v>
      </c>
      <c r="F253" s="49">
        <v>2.7</v>
      </c>
      <c r="G253" s="55">
        <v>2.7</v>
      </c>
      <c r="H253" s="42"/>
      <c r="I253" s="43"/>
      <c r="J253" s="43"/>
      <c r="K253" s="43"/>
      <c r="L253" s="43"/>
      <c r="M253" s="43"/>
      <c r="N253" s="43"/>
      <c r="O253" s="43"/>
      <c r="P253" s="43"/>
    </row>
    <row r="254" spans="1:16" s="1" customFormat="1" ht="18" customHeight="1" x14ac:dyDescent="0.25">
      <c r="A254" s="82" t="s">
        <v>916</v>
      </c>
      <c r="B254" s="589"/>
      <c r="C254" s="590"/>
      <c r="D254" s="83">
        <v>2</v>
      </c>
      <c r="E254" s="83">
        <v>2</v>
      </c>
      <c r="F254" s="62">
        <v>3</v>
      </c>
      <c r="G254" s="48">
        <v>3</v>
      </c>
      <c r="H254" s="42"/>
      <c r="I254" s="43"/>
      <c r="J254" s="43"/>
      <c r="K254" s="43"/>
      <c r="L254" s="43"/>
      <c r="M254" s="43"/>
      <c r="N254" s="43"/>
      <c r="O254" s="43"/>
      <c r="P254" s="43"/>
    </row>
    <row r="255" spans="1:16" s="109" customFormat="1" ht="18" customHeight="1" x14ac:dyDescent="0.25">
      <c r="A255" s="82" t="s">
        <v>917</v>
      </c>
      <c r="B255" s="589"/>
      <c r="C255" s="590"/>
      <c r="D255" s="60">
        <v>25</v>
      </c>
      <c r="E255" s="83">
        <v>18</v>
      </c>
      <c r="F255" s="83">
        <v>33</v>
      </c>
      <c r="G255" s="48">
        <v>24</v>
      </c>
      <c r="H255" s="42"/>
      <c r="I255" s="112"/>
      <c r="J255" s="112"/>
      <c r="K255" s="112"/>
      <c r="L255" s="112"/>
      <c r="M255" s="112"/>
      <c r="N255" s="112"/>
      <c r="O255" s="112"/>
      <c r="P255" s="112"/>
    </row>
    <row r="256" spans="1:16" s="109" customFormat="1" ht="18" customHeight="1" x14ac:dyDescent="0.25">
      <c r="A256" s="82" t="s">
        <v>145</v>
      </c>
      <c r="B256" s="589"/>
      <c r="C256" s="590"/>
      <c r="D256" s="263">
        <v>2</v>
      </c>
      <c r="E256" s="83">
        <v>2</v>
      </c>
      <c r="F256" s="54">
        <v>2.7</v>
      </c>
      <c r="G256" s="55">
        <v>2.7</v>
      </c>
      <c r="H256" s="42"/>
      <c r="I256" s="112"/>
      <c r="J256" s="112"/>
      <c r="K256" s="112"/>
      <c r="L256" s="112"/>
      <c r="M256" s="112"/>
      <c r="N256" s="112"/>
      <c r="O256" s="112"/>
      <c r="P256" s="112"/>
    </row>
    <row r="257" spans="1:16" s="109" customFormat="1" ht="18" customHeight="1" x14ac:dyDescent="0.25">
      <c r="A257" s="82" t="s">
        <v>235</v>
      </c>
      <c r="B257" s="589"/>
      <c r="C257" s="590"/>
      <c r="D257" s="263" t="s">
        <v>921</v>
      </c>
      <c r="E257" s="83">
        <v>5</v>
      </c>
      <c r="F257" s="263" t="s">
        <v>487</v>
      </c>
      <c r="G257" s="48">
        <v>8</v>
      </c>
      <c r="H257" s="42"/>
      <c r="I257" s="112"/>
      <c r="J257" s="112"/>
      <c r="K257" s="112"/>
      <c r="L257" s="112"/>
      <c r="M257" s="112"/>
      <c r="N257" s="112"/>
      <c r="O257" s="112"/>
      <c r="P257" s="112"/>
    </row>
    <row r="258" spans="1:16" s="36" customFormat="1" ht="18" customHeight="1" x14ac:dyDescent="0.25">
      <c r="A258" s="194" t="s">
        <v>245</v>
      </c>
      <c r="B258" s="589"/>
      <c r="C258" s="590"/>
      <c r="D258" s="131">
        <v>0</v>
      </c>
      <c r="E258" s="126">
        <v>170</v>
      </c>
      <c r="F258" s="131">
        <v>0</v>
      </c>
      <c r="G258" s="64">
        <v>225</v>
      </c>
      <c r="H258" s="171"/>
      <c r="I258" s="113"/>
      <c r="J258" s="113"/>
      <c r="K258" s="113"/>
      <c r="L258" s="113"/>
      <c r="M258" s="113"/>
      <c r="N258" s="113"/>
      <c r="O258" s="113"/>
      <c r="P258" s="113"/>
    </row>
    <row r="259" spans="1:16" s="2" customFormat="1" ht="15.75" thickBot="1" x14ac:dyDescent="0.3">
      <c r="A259" s="50" t="s">
        <v>16</v>
      </c>
      <c r="B259" s="591"/>
      <c r="C259" s="592"/>
      <c r="D259" s="260"/>
      <c r="E259" s="84" t="s">
        <v>100</v>
      </c>
      <c r="F259" s="260"/>
      <c r="G259" s="53">
        <v>200</v>
      </c>
      <c r="H259" s="19"/>
      <c r="I259" s="20"/>
      <c r="J259" s="20"/>
      <c r="K259" s="20"/>
      <c r="L259" s="43"/>
      <c r="M259" s="20"/>
      <c r="N259" s="20"/>
      <c r="O259" s="20"/>
      <c r="P259" s="20"/>
    </row>
    <row r="260" spans="1:16" s="15" customFormat="1" ht="15.75" thickBot="1" x14ac:dyDescent="0.25">
      <c r="A260" s="681"/>
      <c r="B260" s="682"/>
      <c r="C260" s="682"/>
      <c r="D260" s="682"/>
      <c r="E260" s="682"/>
      <c r="F260" s="682"/>
      <c r="G260" s="683"/>
      <c r="H260" s="85"/>
      <c r="I260" s="86"/>
      <c r="J260" s="86"/>
      <c r="K260" s="86"/>
      <c r="L260" s="43"/>
      <c r="M260" s="86"/>
      <c r="N260" s="86"/>
      <c r="O260" s="86"/>
      <c r="P260" s="86"/>
    </row>
    <row r="261" spans="1:16" s="2" customFormat="1" x14ac:dyDescent="0.25">
      <c r="A261" s="519" t="s">
        <v>20</v>
      </c>
      <c r="B261" s="520"/>
      <c r="C261" s="520"/>
      <c r="D261" s="520"/>
      <c r="E261" s="520"/>
      <c r="F261" s="520"/>
      <c r="G261" s="521"/>
      <c r="H261" s="19"/>
      <c r="I261" s="20"/>
      <c r="J261" s="20"/>
      <c r="K261" s="20"/>
      <c r="L261" s="43"/>
      <c r="M261" s="20"/>
      <c r="N261" s="20"/>
      <c r="O261" s="20"/>
      <c r="P261" s="20"/>
    </row>
    <row r="262" spans="1:16" s="2" customFormat="1" x14ac:dyDescent="0.25">
      <c r="A262" s="87" t="s">
        <v>27</v>
      </c>
      <c r="B262" s="517"/>
      <c r="C262" s="517"/>
      <c r="D262" s="517" t="s">
        <v>100</v>
      </c>
      <c r="E262" s="517"/>
      <c r="F262" s="517" t="s">
        <v>278</v>
      </c>
      <c r="G262" s="518"/>
      <c r="H262" s="19"/>
      <c r="I262" s="20"/>
      <c r="J262" s="20"/>
      <c r="K262" s="20"/>
      <c r="L262" s="43"/>
      <c r="M262" s="20"/>
      <c r="N262" s="20"/>
      <c r="O262" s="20"/>
      <c r="P262" s="20"/>
    </row>
    <row r="263" spans="1:16" s="2" customFormat="1" x14ac:dyDescent="0.25">
      <c r="A263" s="500" t="s">
        <v>25</v>
      </c>
      <c r="B263" s="501"/>
      <c r="C263" s="501"/>
      <c r="D263" s="501"/>
      <c r="E263" s="501"/>
      <c r="F263" s="501"/>
      <c r="G263" s="502"/>
      <c r="H263" s="19"/>
      <c r="I263" s="20"/>
      <c r="J263" s="20"/>
      <c r="K263" s="20"/>
      <c r="L263" s="20"/>
      <c r="M263" s="20"/>
      <c r="N263" s="20"/>
      <c r="O263" s="20"/>
      <c r="P263" s="20"/>
    </row>
    <row r="264" spans="1:16" s="20" customFormat="1" x14ac:dyDescent="0.25">
      <c r="A264" s="18" t="s">
        <v>21</v>
      </c>
      <c r="B264" s="575"/>
      <c r="C264" s="576"/>
      <c r="D264" s="581">
        <f>[5]TDSheet!$E$280</f>
        <v>5.8</v>
      </c>
      <c r="E264" s="581"/>
      <c r="F264" s="581">
        <f>[6]TDSheet!$E$288</f>
        <v>7.2</v>
      </c>
      <c r="G264" s="584"/>
      <c r="H264" s="19"/>
      <c r="L264" s="86"/>
    </row>
    <row r="265" spans="1:16" s="20" customFormat="1" x14ac:dyDescent="0.25">
      <c r="A265" s="18" t="s">
        <v>22</v>
      </c>
      <c r="B265" s="577"/>
      <c r="C265" s="578"/>
      <c r="D265" s="582">
        <f>[5]TDSheet!$F$280</f>
        <v>4.8</v>
      </c>
      <c r="E265" s="582"/>
      <c r="F265" s="581">
        <f>[6]TDSheet!$F$288</f>
        <v>6.4</v>
      </c>
      <c r="G265" s="584"/>
      <c r="H265" s="19"/>
    </row>
    <row r="266" spans="1:16" s="20" customFormat="1" x14ac:dyDescent="0.25">
      <c r="A266" s="18" t="s">
        <v>23</v>
      </c>
      <c r="B266" s="577"/>
      <c r="C266" s="578"/>
      <c r="D266" s="582">
        <f>[5]TDSheet!$G$280</f>
        <v>32.200000000000003</v>
      </c>
      <c r="E266" s="582"/>
      <c r="F266" s="581">
        <f>[5]TDSheet!$G$280</f>
        <v>32.200000000000003</v>
      </c>
      <c r="G266" s="584"/>
      <c r="H266" s="19"/>
    </row>
    <row r="267" spans="1:16" s="20" customFormat="1" x14ac:dyDescent="0.25">
      <c r="A267" s="18" t="s">
        <v>24</v>
      </c>
      <c r="B267" s="577"/>
      <c r="C267" s="578"/>
      <c r="D267" s="581">
        <f>[5]TDSheet!$H$280</f>
        <v>268.8</v>
      </c>
      <c r="E267" s="581"/>
      <c r="F267" s="581">
        <f>[6]TDSheet!$H$288</f>
        <v>358.4</v>
      </c>
      <c r="G267" s="584"/>
      <c r="H267" s="19"/>
    </row>
    <row r="268" spans="1:16" s="20" customFormat="1" ht="15.75" thickBot="1" x14ac:dyDescent="0.3">
      <c r="A268" s="21" t="s">
        <v>26</v>
      </c>
      <c r="B268" s="579"/>
      <c r="C268" s="580"/>
      <c r="D268" s="585">
        <f>[5]TDSheet!$I$280</f>
        <v>2.2000000000000002</v>
      </c>
      <c r="E268" s="585"/>
      <c r="F268" s="585">
        <f>[6]TDSheet!$I$288</f>
        <v>2.93</v>
      </c>
      <c r="G268" s="586"/>
      <c r="H268" s="19"/>
    </row>
    <row r="269" spans="1:16" s="2" customFormat="1" ht="15.75" thickBot="1" x14ac:dyDescent="0.3">
      <c r="A269" s="16"/>
      <c r="B269" s="88"/>
      <c r="C269" s="88"/>
      <c r="D269" s="89"/>
      <c r="E269" s="89"/>
      <c r="F269" s="88"/>
      <c r="G269" s="90"/>
      <c r="H269" s="19"/>
      <c r="I269" s="20"/>
      <c r="J269" s="20"/>
      <c r="K269" s="20"/>
      <c r="L269" s="20"/>
      <c r="M269" s="20"/>
      <c r="N269" s="20"/>
      <c r="O269" s="20"/>
      <c r="P269" s="20"/>
    </row>
    <row r="270" spans="1:16" s="2" customFormat="1" x14ac:dyDescent="0.25">
      <c r="A270" s="483" t="s">
        <v>28</v>
      </c>
      <c r="B270" s="485" t="s">
        <v>920</v>
      </c>
      <c r="C270" s="485"/>
      <c r="D270" s="485"/>
      <c r="E270" s="485"/>
      <c r="F270" s="485"/>
      <c r="G270" s="486"/>
      <c r="H270" s="19"/>
      <c r="I270" s="20"/>
      <c r="J270" s="20"/>
      <c r="K270" s="20"/>
      <c r="L270" s="20"/>
      <c r="M270" s="20"/>
      <c r="N270" s="20"/>
      <c r="O270" s="20"/>
      <c r="P270" s="20"/>
    </row>
    <row r="271" spans="1:16" s="2" customFormat="1" ht="66" customHeight="1" thickBot="1" x14ac:dyDescent="0.3">
      <c r="A271" s="503"/>
      <c r="B271" s="489"/>
      <c r="C271" s="489"/>
      <c r="D271" s="489"/>
      <c r="E271" s="489"/>
      <c r="F271" s="489"/>
      <c r="G271" s="490"/>
      <c r="H271" s="19"/>
      <c r="I271" s="20"/>
      <c r="J271" s="20"/>
      <c r="K271" s="20"/>
      <c r="L271" s="20"/>
      <c r="M271" s="20"/>
      <c r="N271" s="20"/>
      <c r="O271" s="20"/>
      <c r="P271" s="20"/>
    </row>
    <row r="272" spans="1:16" x14ac:dyDescent="0.25">
      <c r="L272" s="20"/>
    </row>
    <row r="273" spans="12:12" x14ac:dyDescent="0.25">
      <c r="L273" s="20"/>
    </row>
    <row r="274" spans="12:12" x14ac:dyDescent="0.25">
      <c r="L274" s="20"/>
    </row>
    <row r="275" spans="12:12" x14ac:dyDescent="0.25">
      <c r="L275" s="20"/>
    </row>
  </sheetData>
  <sheetProtection algorithmName="SHA-512" hashValue="P1XWRHI2CYa1N5WJRa1q76ih+cBm3yVKJITYBJlnvtL8+uDs/MHPAvcsfX5+Dz6pQ7VZFSqusqLZ3ifXymspwA==" saltValue="UDU7PKiQZX+zRmGGG+aGVQ==" spinCount="100000" sheet="1" objects="1" scenarios="1"/>
  <mergeCells count="243">
    <mergeCell ref="A270:A271"/>
    <mergeCell ref="B270:G271"/>
    <mergeCell ref="A261:G261"/>
    <mergeCell ref="B262:C262"/>
    <mergeCell ref="D262:E262"/>
    <mergeCell ref="F262:G262"/>
    <mergeCell ref="A263:G263"/>
    <mergeCell ref="B264:C268"/>
    <mergeCell ref="D264:E264"/>
    <mergeCell ref="F264:G264"/>
    <mergeCell ref="D265:E265"/>
    <mergeCell ref="F265:G265"/>
    <mergeCell ref="D266:E266"/>
    <mergeCell ref="F266:G266"/>
    <mergeCell ref="D267:E267"/>
    <mergeCell ref="F267:G267"/>
    <mergeCell ref="D268:E268"/>
    <mergeCell ref="F268:G268"/>
    <mergeCell ref="B242:G242"/>
    <mergeCell ref="B243:G243"/>
    <mergeCell ref="B244:G244"/>
    <mergeCell ref="B245:G245"/>
    <mergeCell ref="A246:A248"/>
    <mergeCell ref="B246:G246"/>
    <mergeCell ref="B247:G247"/>
    <mergeCell ref="B248:C259"/>
    <mergeCell ref="A260:G260"/>
    <mergeCell ref="A239:A240"/>
    <mergeCell ref="B239:G240"/>
    <mergeCell ref="A229:G229"/>
    <mergeCell ref="A230:G230"/>
    <mergeCell ref="B231:C231"/>
    <mergeCell ref="D231:E231"/>
    <mergeCell ref="F231:G231"/>
    <mergeCell ref="A232:G232"/>
    <mergeCell ref="B233:C237"/>
    <mergeCell ref="D233:E233"/>
    <mergeCell ref="F233:G233"/>
    <mergeCell ref="D234:E234"/>
    <mergeCell ref="F234:G234"/>
    <mergeCell ref="D235:E235"/>
    <mergeCell ref="F235:G235"/>
    <mergeCell ref="D236:E236"/>
    <mergeCell ref="F236:G236"/>
    <mergeCell ref="D237:E237"/>
    <mergeCell ref="F237:G237"/>
    <mergeCell ref="A210:A211"/>
    <mergeCell ref="B210:G211"/>
    <mergeCell ref="B213:G213"/>
    <mergeCell ref="B214:G214"/>
    <mergeCell ref="B215:G215"/>
    <mergeCell ref="B216:G216"/>
    <mergeCell ref="A217:A219"/>
    <mergeCell ref="B217:G217"/>
    <mergeCell ref="B218:G218"/>
    <mergeCell ref="B219:C228"/>
    <mergeCell ref="A201:G201"/>
    <mergeCell ref="B202:C202"/>
    <mergeCell ref="D202:E202"/>
    <mergeCell ref="F202:G202"/>
    <mergeCell ref="A203:G203"/>
    <mergeCell ref="B204:C208"/>
    <mergeCell ref="D204:E204"/>
    <mergeCell ref="F204:G204"/>
    <mergeCell ref="D205:E205"/>
    <mergeCell ref="F205:G205"/>
    <mergeCell ref="D206:E206"/>
    <mergeCell ref="F206:G206"/>
    <mergeCell ref="D207:E207"/>
    <mergeCell ref="F207:G207"/>
    <mergeCell ref="D208:E208"/>
    <mergeCell ref="F208:G208"/>
    <mergeCell ref="B185:G185"/>
    <mergeCell ref="B186:G186"/>
    <mergeCell ref="B187:G187"/>
    <mergeCell ref="B188:G188"/>
    <mergeCell ref="A189:A191"/>
    <mergeCell ref="B189:G189"/>
    <mergeCell ref="B190:G190"/>
    <mergeCell ref="B191:C199"/>
    <mergeCell ref="A200:G200"/>
    <mergeCell ref="A16:G16"/>
    <mergeCell ref="A17:G17"/>
    <mergeCell ref="B18:C18"/>
    <mergeCell ref="D18:E18"/>
    <mergeCell ref="F18:G18"/>
    <mergeCell ref="A19:G19"/>
    <mergeCell ref="B1:G1"/>
    <mergeCell ref="B2:G2"/>
    <mergeCell ref="B3:G3"/>
    <mergeCell ref="B4:G4"/>
    <mergeCell ref="A5:A7"/>
    <mergeCell ref="B5:G5"/>
    <mergeCell ref="B6:G6"/>
    <mergeCell ref="B7:C15"/>
    <mergeCell ref="B58:G58"/>
    <mergeCell ref="A59:A61"/>
    <mergeCell ref="B59:G59"/>
    <mergeCell ref="B60:G60"/>
    <mergeCell ref="B61:C80"/>
    <mergeCell ref="A81:G81"/>
    <mergeCell ref="F24:G24"/>
    <mergeCell ref="A26:A27"/>
    <mergeCell ref="B26:G27"/>
    <mergeCell ref="B55:G55"/>
    <mergeCell ref="B56:G56"/>
    <mergeCell ref="B57:G57"/>
    <mergeCell ref="B20:C24"/>
    <mergeCell ref="D20:E20"/>
    <mergeCell ref="F20:G20"/>
    <mergeCell ref="D21:E21"/>
    <mergeCell ref="F21:G21"/>
    <mergeCell ref="D22:E22"/>
    <mergeCell ref="F22:G22"/>
    <mergeCell ref="D23:E23"/>
    <mergeCell ref="F23:G23"/>
    <mergeCell ref="D24:E24"/>
    <mergeCell ref="B29:G29"/>
    <mergeCell ref="B30:G30"/>
    <mergeCell ref="D87:E87"/>
    <mergeCell ref="F87:G87"/>
    <mergeCell ref="D88:E88"/>
    <mergeCell ref="F88:G88"/>
    <mergeCell ref="D89:E89"/>
    <mergeCell ref="F89:G89"/>
    <mergeCell ref="A82:G82"/>
    <mergeCell ref="B83:C83"/>
    <mergeCell ref="D83:E83"/>
    <mergeCell ref="F83:G83"/>
    <mergeCell ref="A84:G84"/>
    <mergeCell ref="B85:C89"/>
    <mergeCell ref="D85:E85"/>
    <mergeCell ref="F85:G85"/>
    <mergeCell ref="D86:E86"/>
    <mergeCell ref="F86:G86"/>
    <mergeCell ref="A98:A100"/>
    <mergeCell ref="B98:G98"/>
    <mergeCell ref="B99:G99"/>
    <mergeCell ref="B100:C110"/>
    <mergeCell ref="A111:G111"/>
    <mergeCell ref="A112:G112"/>
    <mergeCell ref="A91:A92"/>
    <mergeCell ref="B91:G92"/>
    <mergeCell ref="B94:G94"/>
    <mergeCell ref="B95:G95"/>
    <mergeCell ref="B96:G96"/>
    <mergeCell ref="B97:G97"/>
    <mergeCell ref="F117:G117"/>
    <mergeCell ref="D118:E118"/>
    <mergeCell ref="F118:G118"/>
    <mergeCell ref="D119:E119"/>
    <mergeCell ref="F119:G119"/>
    <mergeCell ref="A121:A122"/>
    <mergeCell ref="B121:G122"/>
    <mergeCell ref="B113:C113"/>
    <mergeCell ref="D113:E113"/>
    <mergeCell ref="F113:G113"/>
    <mergeCell ref="A114:G114"/>
    <mergeCell ref="B115:C119"/>
    <mergeCell ref="D115:E115"/>
    <mergeCell ref="F115:G115"/>
    <mergeCell ref="D116:E116"/>
    <mergeCell ref="F116:G116"/>
    <mergeCell ref="D117:E117"/>
    <mergeCell ref="A143:G143"/>
    <mergeCell ref="A144:G144"/>
    <mergeCell ref="B145:C145"/>
    <mergeCell ref="D145:E145"/>
    <mergeCell ref="F145:G145"/>
    <mergeCell ref="A146:G146"/>
    <mergeCell ref="B124:G124"/>
    <mergeCell ref="B125:G125"/>
    <mergeCell ref="B126:G126"/>
    <mergeCell ref="B127:G127"/>
    <mergeCell ref="A128:A130"/>
    <mergeCell ref="B128:G128"/>
    <mergeCell ref="B129:G129"/>
    <mergeCell ref="B130:C142"/>
    <mergeCell ref="B159:G159"/>
    <mergeCell ref="A160:A162"/>
    <mergeCell ref="B160:G160"/>
    <mergeCell ref="B161:G161"/>
    <mergeCell ref="B162:C171"/>
    <mergeCell ref="A172:G172"/>
    <mergeCell ref="F151:G151"/>
    <mergeCell ref="A153:A154"/>
    <mergeCell ref="B153:G154"/>
    <mergeCell ref="B156:G156"/>
    <mergeCell ref="B157:G157"/>
    <mergeCell ref="B158:G158"/>
    <mergeCell ref="B147:C151"/>
    <mergeCell ref="D147:E147"/>
    <mergeCell ref="F147:G147"/>
    <mergeCell ref="D148:E148"/>
    <mergeCell ref="F148:G148"/>
    <mergeCell ref="D149:E149"/>
    <mergeCell ref="F149:G149"/>
    <mergeCell ref="D150:E150"/>
    <mergeCell ref="F150:G150"/>
    <mergeCell ref="D151:E151"/>
    <mergeCell ref="A182:A183"/>
    <mergeCell ref="B182:G183"/>
    <mergeCell ref="D178:E178"/>
    <mergeCell ref="F178:G178"/>
    <mergeCell ref="D179:E179"/>
    <mergeCell ref="F179:G179"/>
    <mergeCell ref="D180:E180"/>
    <mergeCell ref="F180:G180"/>
    <mergeCell ref="A173:G173"/>
    <mergeCell ref="B174:C174"/>
    <mergeCell ref="D174:E174"/>
    <mergeCell ref="F174:G174"/>
    <mergeCell ref="A175:G175"/>
    <mergeCell ref="B176:C180"/>
    <mergeCell ref="D176:E176"/>
    <mergeCell ref="F176:G176"/>
    <mergeCell ref="D177:E177"/>
    <mergeCell ref="F177:G177"/>
    <mergeCell ref="B31:G31"/>
    <mergeCell ref="B32:G32"/>
    <mergeCell ref="A33:A35"/>
    <mergeCell ref="B33:G33"/>
    <mergeCell ref="B34:G34"/>
    <mergeCell ref="B35:C41"/>
    <mergeCell ref="A42:G42"/>
    <mergeCell ref="A43:G43"/>
    <mergeCell ref="B44:C44"/>
    <mergeCell ref="D44:E44"/>
    <mergeCell ref="F44:G44"/>
    <mergeCell ref="A52:A53"/>
    <mergeCell ref="B52:G53"/>
    <mergeCell ref="A45:G45"/>
    <mergeCell ref="B46:C50"/>
    <mergeCell ref="D46:E46"/>
    <mergeCell ref="F46:G46"/>
    <mergeCell ref="D47:E47"/>
    <mergeCell ref="F47:G47"/>
    <mergeCell ref="D48:E48"/>
    <mergeCell ref="F48:G48"/>
    <mergeCell ref="D49:E49"/>
    <mergeCell ref="F49:G49"/>
    <mergeCell ref="D50:E50"/>
    <mergeCell ref="F50:G50"/>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1"/>
  <sheetViews>
    <sheetView workbookViewId="0">
      <selection activeCell="D14" sqref="D14"/>
    </sheetView>
  </sheetViews>
  <sheetFormatPr defaultRowHeight="15" x14ac:dyDescent="0.25"/>
  <cols>
    <col min="1" max="1" width="37.28515625" style="40" customWidth="1"/>
    <col min="2" max="2" width="9.140625" style="40"/>
    <col min="3" max="3" width="10.28515625" style="40" customWidth="1"/>
    <col min="4" max="4" width="12.7109375" style="40" customWidth="1"/>
    <col min="5" max="5" width="10.85546875" style="40" customWidth="1"/>
    <col min="6" max="6" width="11.140625" style="40" customWidth="1"/>
    <col min="7" max="7" width="11" style="40" customWidth="1"/>
    <col min="8" max="9" width="9.140625" style="40"/>
  </cols>
  <sheetData>
    <row r="1" spans="1:9" ht="25.5" customHeight="1" x14ac:dyDescent="0.25">
      <c r="A1" s="79" t="s">
        <v>0</v>
      </c>
      <c r="B1" s="671" t="s">
        <v>300</v>
      </c>
      <c r="C1" s="671"/>
      <c r="D1" s="671"/>
      <c r="E1" s="671"/>
      <c r="F1" s="671"/>
      <c r="G1" s="672"/>
      <c r="H1" s="19"/>
    </row>
    <row r="2" spans="1:9" s="1" customFormat="1" ht="21.75" customHeight="1" x14ac:dyDescent="0.25">
      <c r="A2" s="41" t="s">
        <v>2</v>
      </c>
      <c r="B2" s="507" t="s">
        <v>926</v>
      </c>
      <c r="C2" s="507"/>
      <c r="D2" s="507"/>
      <c r="E2" s="507"/>
      <c r="F2" s="507"/>
      <c r="G2" s="508"/>
      <c r="H2" s="42"/>
      <c r="I2" s="43"/>
    </row>
    <row r="3" spans="1:9" s="1" customFormat="1" ht="18.75" customHeight="1" x14ac:dyDescent="0.25">
      <c r="A3" s="41" t="s">
        <v>4</v>
      </c>
      <c r="B3" s="507" t="s">
        <v>836</v>
      </c>
      <c r="C3" s="507"/>
      <c r="D3" s="507"/>
      <c r="E3" s="507"/>
      <c r="F3" s="507"/>
      <c r="G3" s="508"/>
      <c r="H3" s="42"/>
      <c r="I3" s="43"/>
    </row>
    <row r="4" spans="1:9" s="1" customFormat="1" ht="45.75" customHeight="1" x14ac:dyDescent="0.25">
      <c r="A4" s="45" t="s">
        <v>5</v>
      </c>
      <c r="B4" s="673" t="s">
        <v>279</v>
      </c>
      <c r="C4" s="673"/>
      <c r="D4" s="673"/>
      <c r="E4" s="673"/>
      <c r="F4" s="673"/>
      <c r="G4" s="674"/>
      <c r="H4" s="42"/>
      <c r="I4" s="43"/>
    </row>
    <row r="5" spans="1:9" x14ac:dyDescent="0.25">
      <c r="A5" s="511" t="s">
        <v>7</v>
      </c>
      <c r="B5" s="514" t="s">
        <v>9</v>
      </c>
      <c r="C5" s="514"/>
      <c r="D5" s="514"/>
      <c r="E5" s="514"/>
      <c r="F5" s="514"/>
      <c r="G5" s="515"/>
      <c r="H5" s="19"/>
    </row>
    <row r="6" spans="1:9" x14ac:dyDescent="0.25">
      <c r="A6" s="512"/>
      <c r="B6" s="514" t="s">
        <v>10</v>
      </c>
      <c r="C6" s="514"/>
      <c r="D6" s="514"/>
      <c r="E6" s="514"/>
      <c r="F6" s="514"/>
      <c r="G6" s="515"/>
      <c r="H6" s="19"/>
    </row>
    <row r="7" spans="1:9" s="1" customFormat="1" ht="20.25" customHeight="1" x14ac:dyDescent="0.25">
      <c r="A7" s="513"/>
      <c r="B7" s="587"/>
      <c r="C7" s="588"/>
      <c r="D7" s="269" t="s">
        <v>8</v>
      </c>
      <c r="E7" s="269" t="s">
        <v>11</v>
      </c>
      <c r="F7" s="269" t="s">
        <v>8</v>
      </c>
      <c r="G7" s="46" t="s">
        <v>11</v>
      </c>
      <c r="H7" s="42"/>
      <c r="I7" s="43"/>
    </row>
    <row r="8" spans="1:9" s="1" customFormat="1" ht="18" customHeight="1" x14ac:dyDescent="0.25">
      <c r="A8" s="82" t="s">
        <v>280</v>
      </c>
      <c r="B8" s="589"/>
      <c r="C8" s="590"/>
      <c r="D8" s="83">
        <v>30</v>
      </c>
      <c r="E8" s="83">
        <v>30</v>
      </c>
      <c r="F8" s="49">
        <v>40</v>
      </c>
      <c r="G8" s="55">
        <v>40</v>
      </c>
      <c r="H8" s="42"/>
      <c r="I8" s="43"/>
    </row>
    <row r="9" spans="1:9" s="1" customFormat="1" ht="18" customHeight="1" x14ac:dyDescent="0.25">
      <c r="A9" s="82" t="s">
        <v>281</v>
      </c>
      <c r="B9" s="589"/>
      <c r="C9" s="590"/>
      <c r="D9" s="126">
        <v>126</v>
      </c>
      <c r="E9" s="126">
        <v>126</v>
      </c>
      <c r="F9" s="63">
        <v>176</v>
      </c>
      <c r="G9" s="64">
        <v>176</v>
      </c>
      <c r="H9" s="42"/>
      <c r="I9" s="43"/>
    </row>
    <row r="10" spans="1:9" s="1" customFormat="1" ht="18" customHeight="1" x14ac:dyDescent="0.25">
      <c r="A10" s="268" t="s">
        <v>823</v>
      </c>
      <c r="B10" s="589"/>
      <c r="C10" s="590"/>
      <c r="D10" s="83">
        <v>0</v>
      </c>
      <c r="E10" s="83">
        <v>0</v>
      </c>
      <c r="F10" s="49">
        <v>0</v>
      </c>
      <c r="G10" s="55">
        <v>0</v>
      </c>
      <c r="H10" s="42"/>
      <c r="I10" s="43"/>
    </row>
    <row r="11" spans="1:9" s="1" customFormat="1" ht="18" customHeight="1" x14ac:dyDescent="0.25">
      <c r="A11" s="268" t="s">
        <v>824</v>
      </c>
      <c r="B11" s="589"/>
      <c r="C11" s="590"/>
      <c r="D11" s="83">
        <v>126</v>
      </c>
      <c r="E11" s="83">
        <v>126</v>
      </c>
      <c r="F11" s="62">
        <v>176</v>
      </c>
      <c r="G11" s="48">
        <v>176</v>
      </c>
      <c r="H11" s="42"/>
      <c r="I11" s="43"/>
    </row>
    <row r="12" spans="1:9" s="1" customFormat="1" ht="18" customHeight="1" x14ac:dyDescent="0.25">
      <c r="A12" s="82" t="s">
        <v>148</v>
      </c>
      <c r="B12" s="589"/>
      <c r="C12" s="590"/>
      <c r="D12" s="83">
        <v>0.5</v>
      </c>
      <c r="E12" s="83">
        <v>0.5</v>
      </c>
      <c r="F12" s="49">
        <v>0.7</v>
      </c>
      <c r="G12" s="55">
        <v>0.7</v>
      </c>
      <c r="H12" s="42"/>
      <c r="I12" s="43"/>
    </row>
    <row r="13" spans="1:9" s="1" customFormat="1" ht="18" customHeight="1" x14ac:dyDescent="0.25">
      <c r="A13" s="82" t="s">
        <v>13</v>
      </c>
      <c r="B13" s="589"/>
      <c r="C13" s="590"/>
      <c r="D13" s="83">
        <v>4.5</v>
      </c>
      <c r="E13" s="83">
        <v>4.5</v>
      </c>
      <c r="F13" s="49">
        <v>6</v>
      </c>
      <c r="G13" s="55">
        <v>6</v>
      </c>
      <c r="H13" s="42"/>
      <c r="I13" s="43"/>
    </row>
    <row r="14" spans="1:9" s="1" customFormat="1" ht="18" customHeight="1" x14ac:dyDescent="0.25">
      <c r="A14" s="194" t="s">
        <v>160</v>
      </c>
      <c r="B14" s="589"/>
      <c r="C14" s="590"/>
      <c r="D14" s="263">
        <v>0</v>
      </c>
      <c r="E14" s="126">
        <v>147</v>
      </c>
      <c r="F14" s="131">
        <v>0</v>
      </c>
      <c r="G14" s="193">
        <v>196</v>
      </c>
      <c r="H14" s="42"/>
      <c r="I14" s="43"/>
    </row>
    <row r="15" spans="1:9" s="1" customFormat="1" ht="18" customHeight="1" x14ac:dyDescent="0.25">
      <c r="A15" s="82" t="s">
        <v>129</v>
      </c>
      <c r="B15" s="589"/>
      <c r="C15" s="590"/>
      <c r="D15" s="83">
        <v>3</v>
      </c>
      <c r="E15" s="83">
        <v>3</v>
      </c>
      <c r="F15" s="62">
        <v>4</v>
      </c>
      <c r="G15" s="48">
        <v>4</v>
      </c>
      <c r="H15" s="42"/>
      <c r="I15" s="43"/>
    </row>
    <row r="16" spans="1:9" s="2" customFormat="1" ht="15.75" thickBot="1" x14ac:dyDescent="0.3">
      <c r="A16" s="50" t="s">
        <v>16</v>
      </c>
      <c r="B16" s="591"/>
      <c r="C16" s="592"/>
      <c r="D16" s="260">
        <v>0</v>
      </c>
      <c r="E16" s="84" t="s">
        <v>100</v>
      </c>
      <c r="F16" s="260">
        <v>0</v>
      </c>
      <c r="G16" s="53">
        <v>200</v>
      </c>
      <c r="H16" s="19"/>
      <c r="I16" s="20"/>
    </row>
    <row r="17" spans="1:9" s="15" customFormat="1" ht="12.75" thickBot="1" x14ac:dyDescent="0.25">
      <c r="A17" s="681"/>
      <c r="B17" s="682"/>
      <c r="C17" s="682"/>
      <c r="D17" s="682"/>
      <c r="E17" s="682"/>
      <c r="F17" s="682"/>
      <c r="G17" s="683"/>
      <c r="H17" s="85"/>
      <c r="I17" s="86"/>
    </row>
    <row r="18" spans="1:9" s="2" customFormat="1" x14ac:dyDescent="0.25">
      <c r="A18" s="519" t="s">
        <v>20</v>
      </c>
      <c r="B18" s="520"/>
      <c r="C18" s="520"/>
      <c r="D18" s="520"/>
      <c r="E18" s="520"/>
      <c r="F18" s="520"/>
      <c r="G18" s="521"/>
      <c r="H18" s="19"/>
      <c r="I18" s="20"/>
    </row>
    <row r="19" spans="1:9" s="2" customFormat="1" x14ac:dyDescent="0.25">
      <c r="A19" s="87" t="s">
        <v>27</v>
      </c>
      <c r="B19" s="517"/>
      <c r="C19" s="517"/>
      <c r="D19" s="517" t="s">
        <v>100</v>
      </c>
      <c r="E19" s="517"/>
      <c r="F19" s="517" t="s">
        <v>278</v>
      </c>
      <c r="G19" s="518"/>
      <c r="H19" s="19"/>
      <c r="I19" s="20"/>
    </row>
    <row r="20" spans="1:9" s="2" customFormat="1" x14ac:dyDescent="0.25">
      <c r="A20" s="500" t="s">
        <v>25</v>
      </c>
      <c r="B20" s="501"/>
      <c r="C20" s="501"/>
      <c r="D20" s="501"/>
      <c r="E20" s="501"/>
      <c r="F20" s="501"/>
      <c r="G20" s="502"/>
      <c r="H20" s="19"/>
      <c r="I20" s="20"/>
    </row>
    <row r="21" spans="1:9" s="20" customFormat="1" x14ac:dyDescent="0.25">
      <c r="A21" s="18" t="s">
        <v>21</v>
      </c>
      <c r="B21" s="575"/>
      <c r="C21" s="576"/>
      <c r="D21" s="581">
        <f>[1]TDSheet!$E$12</f>
        <v>2.8</v>
      </c>
      <c r="E21" s="581"/>
      <c r="F21" s="581">
        <f>[2]TDSheet!$E$12</f>
        <v>3.7</v>
      </c>
      <c r="G21" s="584"/>
      <c r="H21" s="19"/>
    </row>
    <row r="22" spans="1:9" s="20" customFormat="1" x14ac:dyDescent="0.25">
      <c r="A22" s="18" t="s">
        <v>22</v>
      </c>
      <c r="B22" s="577"/>
      <c r="C22" s="578"/>
      <c r="D22" s="582">
        <f>[1]TDSheet!$F$12</f>
        <v>7.8</v>
      </c>
      <c r="E22" s="582"/>
      <c r="F22" s="581">
        <f>[2]TDSheet!$F$12</f>
        <v>10.54</v>
      </c>
      <c r="G22" s="584"/>
      <c r="H22" s="19"/>
    </row>
    <row r="23" spans="1:9" s="20" customFormat="1" x14ac:dyDescent="0.25">
      <c r="A23" s="18" t="s">
        <v>23</v>
      </c>
      <c r="B23" s="577"/>
      <c r="C23" s="578"/>
      <c r="D23" s="582">
        <f>[1]TDSheet!$G$12</f>
        <v>18.600000000000001</v>
      </c>
      <c r="E23" s="582"/>
      <c r="F23" s="581">
        <f>[2]TDSheet!$G$12</f>
        <v>24</v>
      </c>
      <c r="G23" s="584"/>
      <c r="H23" s="19"/>
    </row>
    <row r="24" spans="1:9" s="20" customFormat="1" x14ac:dyDescent="0.25">
      <c r="A24" s="18" t="s">
        <v>24</v>
      </c>
      <c r="B24" s="577"/>
      <c r="C24" s="578"/>
      <c r="D24" s="581">
        <f>[1]TDSheet!$H$12</f>
        <v>170.2</v>
      </c>
      <c r="E24" s="581"/>
      <c r="F24" s="581">
        <f>[2]TDSheet!$H$12</f>
        <v>227</v>
      </c>
      <c r="G24" s="584"/>
      <c r="H24" s="19"/>
    </row>
    <row r="25" spans="1:9" s="20" customFormat="1" ht="15.75" thickBot="1" x14ac:dyDescent="0.3">
      <c r="A25" s="21" t="s">
        <v>26</v>
      </c>
      <c r="B25" s="579"/>
      <c r="C25" s="580"/>
      <c r="D25" s="585">
        <f>[1]TDSheet!$I$12</f>
        <v>1.6</v>
      </c>
      <c r="E25" s="585"/>
      <c r="F25" s="603">
        <f>[2]TDSheet!$I$12</f>
        <v>1.92</v>
      </c>
      <c r="G25" s="687"/>
      <c r="H25" s="19"/>
    </row>
    <row r="26" spans="1:9" s="2" customFormat="1" ht="15.75" thickBot="1" x14ac:dyDescent="0.3">
      <c r="A26" s="16"/>
      <c r="B26" s="88"/>
      <c r="C26" s="88"/>
      <c r="D26" s="89"/>
      <c r="E26" s="89"/>
      <c r="F26" s="88"/>
      <c r="G26" s="90"/>
      <c r="H26" s="19"/>
      <c r="I26" s="20"/>
    </row>
    <row r="27" spans="1:9" s="2" customFormat="1" x14ac:dyDescent="0.25">
      <c r="A27" s="483" t="s">
        <v>28</v>
      </c>
      <c r="B27" s="485" t="s">
        <v>839</v>
      </c>
      <c r="C27" s="485"/>
      <c r="D27" s="485"/>
      <c r="E27" s="485"/>
      <c r="F27" s="485"/>
      <c r="G27" s="486"/>
      <c r="H27" s="19"/>
      <c r="I27" s="20"/>
    </row>
    <row r="28" spans="1:9" s="2" customFormat="1" ht="81.75" customHeight="1" thickBot="1" x14ac:dyDescent="0.3">
      <c r="A28" s="503"/>
      <c r="B28" s="489"/>
      <c r="C28" s="489"/>
      <c r="D28" s="489"/>
      <c r="E28" s="489"/>
      <c r="F28" s="489"/>
      <c r="G28" s="490"/>
      <c r="H28" s="19"/>
      <c r="I28" s="20"/>
    </row>
    <row r="29" spans="1:9" s="40" customFormat="1" ht="15.75" thickBot="1" x14ac:dyDescent="0.3"/>
    <row r="30" spans="1:9" s="40" customFormat="1" ht="25.5" customHeight="1" x14ac:dyDescent="0.25">
      <c r="A30" s="79" t="s">
        <v>0</v>
      </c>
      <c r="B30" s="671" t="s">
        <v>310</v>
      </c>
      <c r="C30" s="671"/>
      <c r="D30" s="671"/>
      <c r="E30" s="671"/>
      <c r="F30" s="671"/>
      <c r="G30" s="672"/>
      <c r="H30" s="19"/>
    </row>
    <row r="31" spans="1:9" s="43" customFormat="1" ht="21.75" customHeight="1" x14ac:dyDescent="0.25">
      <c r="A31" s="41" t="s">
        <v>2</v>
      </c>
      <c r="B31" s="507" t="s">
        <v>841</v>
      </c>
      <c r="C31" s="507"/>
      <c r="D31" s="507"/>
      <c r="E31" s="507"/>
      <c r="F31" s="507"/>
      <c r="G31" s="508"/>
      <c r="H31" s="42"/>
    </row>
    <row r="32" spans="1:9" s="43" customFormat="1" ht="18.75" customHeight="1" x14ac:dyDescent="0.25">
      <c r="A32" s="41" t="s">
        <v>4</v>
      </c>
      <c r="B32" s="507" t="s">
        <v>836</v>
      </c>
      <c r="C32" s="507"/>
      <c r="D32" s="507"/>
      <c r="E32" s="507"/>
      <c r="F32" s="507"/>
      <c r="G32" s="508"/>
      <c r="H32" s="42"/>
    </row>
    <row r="33" spans="1:8" s="43" customFormat="1" ht="45.75" customHeight="1" x14ac:dyDescent="0.25">
      <c r="A33" s="45" t="s">
        <v>5</v>
      </c>
      <c r="B33" s="673" t="s">
        <v>279</v>
      </c>
      <c r="C33" s="673"/>
      <c r="D33" s="673"/>
      <c r="E33" s="673"/>
      <c r="F33" s="673"/>
      <c r="G33" s="674"/>
      <c r="H33" s="42"/>
    </row>
    <row r="34" spans="1:8" s="40" customFormat="1" x14ac:dyDescent="0.25">
      <c r="A34" s="511" t="s">
        <v>7</v>
      </c>
      <c r="B34" s="514" t="s">
        <v>9</v>
      </c>
      <c r="C34" s="514"/>
      <c r="D34" s="514"/>
      <c r="E34" s="514"/>
      <c r="F34" s="514"/>
      <c r="G34" s="515"/>
      <c r="H34" s="19"/>
    </row>
    <row r="35" spans="1:8" s="40" customFormat="1" x14ac:dyDescent="0.25">
      <c r="A35" s="512"/>
      <c r="B35" s="514" t="s">
        <v>10</v>
      </c>
      <c r="C35" s="514"/>
      <c r="D35" s="514"/>
      <c r="E35" s="514"/>
      <c r="F35" s="514"/>
      <c r="G35" s="515"/>
      <c r="H35" s="19"/>
    </row>
    <row r="36" spans="1:8" s="43" customFormat="1" ht="20.25" customHeight="1" x14ac:dyDescent="0.25">
      <c r="A36" s="513"/>
      <c r="B36" s="587"/>
      <c r="C36" s="588"/>
      <c r="D36" s="269" t="s">
        <v>8</v>
      </c>
      <c r="E36" s="269" t="s">
        <v>11</v>
      </c>
      <c r="F36" s="269" t="s">
        <v>8</v>
      </c>
      <c r="G36" s="46" t="s">
        <v>11</v>
      </c>
      <c r="H36" s="42"/>
    </row>
    <row r="37" spans="1:8" s="43" customFormat="1" ht="18" customHeight="1" x14ac:dyDescent="0.25">
      <c r="A37" s="82" t="s">
        <v>283</v>
      </c>
      <c r="B37" s="589"/>
      <c r="C37" s="590"/>
      <c r="D37" s="83">
        <v>23</v>
      </c>
      <c r="E37" s="83">
        <v>23</v>
      </c>
      <c r="F37" s="49">
        <v>30</v>
      </c>
      <c r="G37" s="55">
        <v>30</v>
      </c>
      <c r="H37" s="42"/>
    </row>
    <row r="38" spans="1:8" s="43" customFormat="1" ht="18" customHeight="1" x14ac:dyDescent="0.25">
      <c r="A38" s="82" t="s">
        <v>281</v>
      </c>
      <c r="B38" s="589"/>
      <c r="C38" s="590"/>
      <c r="D38" s="126">
        <v>132</v>
      </c>
      <c r="E38" s="126">
        <v>132</v>
      </c>
      <c r="F38" s="59">
        <v>176</v>
      </c>
      <c r="G38" s="193">
        <v>176</v>
      </c>
      <c r="H38" s="42"/>
    </row>
    <row r="39" spans="1:8" s="43" customFormat="1" ht="18" customHeight="1" x14ac:dyDescent="0.25">
      <c r="A39" s="268" t="s">
        <v>823</v>
      </c>
      <c r="B39" s="589"/>
      <c r="C39" s="590"/>
      <c r="D39" s="83">
        <v>0</v>
      </c>
      <c r="E39" s="83">
        <v>0</v>
      </c>
      <c r="F39" s="49">
        <v>0</v>
      </c>
      <c r="G39" s="55">
        <v>0</v>
      </c>
      <c r="H39" s="42"/>
    </row>
    <row r="40" spans="1:8" s="43" customFormat="1" ht="18" customHeight="1" x14ac:dyDescent="0.25">
      <c r="A40" s="268" t="s">
        <v>824</v>
      </c>
      <c r="B40" s="589"/>
      <c r="C40" s="590"/>
      <c r="D40" s="83">
        <v>132</v>
      </c>
      <c r="E40" s="83">
        <v>132</v>
      </c>
      <c r="F40" s="49">
        <v>176</v>
      </c>
      <c r="G40" s="55">
        <v>176</v>
      </c>
      <c r="H40" s="42"/>
    </row>
    <row r="41" spans="1:8" s="43" customFormat="1" ht="18" customHeight="1" x14ac:dyDescent="0.25">
      <c r="A41" s="82" t="s">
        <v>148</v>
      </c>
      <c r="B41" s="589"/>
      <c r="C41" s="590"/>
      <c r="D41" s="83">
        <v>0.5</v>
      </c>
      <c r="E41" s="83">
        <v>0.5</v>
      </c>
      <c r="F41" s="49">
        <v>0.7</v>
      </c>
      <c r="G41" s="55">
        <v>0.7</v>
      </c>
      <c r="H41" s="42"/>
    </row>
    <row r="42" spans="1:8" s="43" customFormat="1" ht="18" customHeight="1" x14ac:dyDescent="0.25">
      <c r="A42" s="82" t="s">
        <v>13</v>
      </c>
      <c r="B42" s="589"/>
      <c r="C42" s="590"/>
      <c r="D42" s="83">
        <v>4.5</v>
      </c>
      <c r="E42" s="83">
        <v>4.5</v>
      </c>
      <c r="F42" s="62">
        <v>6</v>
      </c>
      <c r="G42" s="48">
        <v>6</v>
      </c>
      <c r="H42" s="42"/>
    </row>
    <row r="43" spans="1:8" s="43" customFormat="1" ht="18" customHeight="1" x14ac:dyDescent="0.25">
      <c r="A43" s="194" t="s">
        <v>160</v>
      </c>
      <c r="B43" s="589"/>
      <c r="C43" s="590"/>
      <c r="D43" s="263">
        <v>0</v>
      </c>
      <c r="E43" s="126">
        <v>147</v>
      </c>
      <c r="F43" s="131">
        <v>0</v>
      </c>
      <c r="G43" s="193">
        <v>196</v>
      </c>
      <c r="H43" s="42"/>
    </row>
    <row r="44" spans="1:8" s="43" customFormat="1" ht="18" customHeight="1" x14ac:dyDescent="0.25">
      <c r="A44" s="82" t="s">
        <v>129</v>
      </c>
      <c r="B44" s="589"/>
      <c r="C44" s="590"/>
      <c r="D44" s="83">
        <v>3</v>
      </c>
      <c r="E44" s="83">
        <v>3</v>
      </c>
      <c r="F44" s="62">
        <v>4</v>
      </c>
      <c r="G44" s="48">
        <v>4</v>
      </c>
      <c r="H44" s="42"/>
    </row>
    <row r="45" spans="1:8" s="20" customFormat="1" ht="15.75" thickBot="1" x14ac:dyDescent="0.3">
      <c r="A45" s="50" t="s">
        <v>16</v>
      </c>
      <c r="B45" s="591"/>
      <c r="C45" s="592"/>
      <c r="D45" s="260">
        <v>0</v>
      </c>
      <c r="E45" s="84" t="s">
        <v>100</v>
      </c>
      <c r="F45" s="260">
        <v>0</v>
      </c>
      <c r="G45" s="53">
        <v>200</v>
      </c>
      <c r="H45" s="19"/>
    </row>
    <row r="46" spans="1:8" s="86" customFormat="1" ht="12.75" thickBot="1" x14ac:dyDescent="0.25">
      <c r="A46" s="681"/>
      <c r="B46" s="682"/>
      <c r="C46" s="682"/>
      <c r="D46" s="682"/>
      <c r="E46" s="682"/>
      <c r="F46" s="682"/>
      <c r="G46" s="683"/>
      <c r="H46" s="85"/>
    </row>
    <row r="47" spans="1:8" s="20" customFormat="1" x14ac:dyDescent="0.25">
      <c r="A47" s="519" t="s">
        <v>20</v>
      </c>
      <c r="B47" s="520"/>
      <c r="C47" s="520"/>
      <c r="D47" s="520"/>
      <c r="E47" s="520"/>
      <c r="F47" s="520"/>
      <c r="G47" s="521"/>
      <c r="H47" s="19"/>
    </row>
    <row r="48" spans="1:8" s="20" customFormat="1" x14ac:dyDescent="0.25">
      <c r="A48" s="87" t="s">
        <v>27</v>
      </c>
      <c r="B48" s="517"/>
      <c r="C48" s="517"/>
      <c r="D48" s="517" t="s">
        <v>100</v>
      </c>
      <c r="E48" s="517"/>
      <c r="F48" s="517" t="s">
        <v>278</v>
      </c>
      <c r="G48" s="518"/>
      <c r="H48" s="19"/>
    </row>
    <row r="49" spans="1:8" s="20" customFormat="1" x14ac:dyDescent="0.25">
      <c r="A49" s="500" t="s">
        <v>25</v>
      </c>
      <c r="B49" s="501"/>
      <c r="C49" s="501"/>
      <c r="D49" s="501"/>
      <c r="E49" s="501"/>
      <c r="F49" s="501"/>
      <c r="G49" s="502"/>
      <c r="H49" s="19"/>
    </row>
    <row r="50" spans="1:8" s="20" customFormat="1" x14ac:dyDescent="0.25">
      <c r="A50" s="18" t="s">
        <v>21</v>
      </c>
      <c r="B50" s="575"/>
      <c r="C50" s="576"/>
      <c r="D50" s="581">
        <f>[1]TDSheet!$E$162</f>
        <v>3.8</v>
      </c>
      <c r="E50" s="581"/>
      <c r="F50" s="581">
        <f>[2]TDSheet!$E$161</f>
        <v>5.0999999999999996</v>
      </c>
      <c r="G50" s="584"/>
      <c r="H50" s="19"/>
    </row>
    <row r="51" spans="1:8" s="20" customFormat="1" x14ac:dyDescent="0.25">
      <c r="A51" s="18" t="s">
        <v>22</v>
      </c>
      <c r="B51" s="577"/>
      <c r="C51" s="578"/>
      <c r="D51" s="582">
        <f>[1]TDSheet!$F$162</f>
        <v>7.2</v>
      </c>
      <c r="E51" s="582"/>
      <c r="F51" s="581">
        <f>[2]TDSheet!$F$161</f>
        <v>9.8439999999999994</v>
      </c>
      <c r="G51" s="584"/>
      <c r="H51" s="19"/>
    </row>
    <row r="52" spans="1:8" s="20" customFormat="1" x14ac:dyDescent="0.25">
      <c r="A52" s="18" t="s">
        <v>23</v>
      </c>
      <c r="B52" s="577"/>
      <c r="C52" s="578"/>
      <c r="D52" s="582">
        <f>[1]TDSheet!$G$162</f>
        <v>19.399999999999999</v>
      </c>
      <c r="E52" s="582"/>
      <c r="F52" s="581">
        <f>[2]TDSheet!$G$161</f>
        <v>26</v>
      </c>
      <c r="G52" s="584"/>
      <c r="H52" s="19"/>
    </row>
    <row r="53" spans="1:8" s="20" customFormat="1" x14ac:dyDescent="0.25">
      <c r="A53" s="18" t="s">
        <v>24</v>
      </c>
      <c r="B53" s="577"/>
      <c r="C53" s="578"/>
      <c r="D53" s="581">
        <f>[1]TDSheet!$H$162</f>
        <v>203</v>
      </c>
      <c r="E53" s="581"/>
      <c r="F53" s="581">
        <f>[2]TDSheet!$H$161</f>
        <v>275.8</v>
      </c>
      <c r="G53" s="584"/>
      <c r="H53" s="19"/>
    </row>
    <row r="54" spans="1:8" s="20" customFormat="1" ht="15.75" thickBot="1" x14ac:dyDescent="0.3">
      <c r="A54" s="21" t="s">
        <v>26</v>
      </c>
      <c r="B54" s="579"/>
      <c r="C54" s="580"/>
      <c r="D54" s="585">
        <f>[1]TDSheet!$I$162</f>
        <v>1.5</v>
      </c>
      <c r="E54" s="585"/>
      <c r="F54" s="585">
        <f>[2]TDSheet!$I$161</f>
        <v>2</v>
      </c>
      <c r="G54" s="586"/>
      <c r="H54" s="19"/>
    </row>
    <row r="55" spans="1:8" s="20" customFormat="1" ht="15.75" thickBot="1" x14ac:dyDescent="0.3">
      <c r="A55" s="16"/>
      <c r="B55" s="88"/>
      <c r="C55" s="88"/>
      <c r="D55" s="89"/>
      <c r="E55" s="89"/>
      <c r="F55" s="88"/>
      <c r="G55" s="90"/>
      <c r="H55" s="19"/>
    </row>
    <row r="56" spans="1:8" s="20" customFormat="1" x14ac:dyDescent="0.25">
      <c r="A56" s="483" t="s">
        <v>28</v>
      </c>
      <c r="B56" s="485" t="s">
        <v>842</v>
      </c>
      <c r="C56" s="485"/>
      <c r="D56" s="485"/>
      <c r="E56" s="485"/>
      <c r="F56" s="485"/>
      <c r="G56" s="486"/>
      <c r="H56" s="19"/>
    </row>
    <row r="57" spans="1:8" s="20" customFormat="1" ht="81.75" customHeight="1" thickBot="1" x14ac:dyDescent="0.3">
      <c r="A57" s="503"/>
      <c r="B57" s="489"/>
      <c r="C57" s="489"/>
      <c r="D57" s="489"/>
      <c r="E57" s="489"/>
      <c r="F57" s="489"/>
      <c r="G57" s="490"/>
      <c r="H57" s="19"/>
    </row>
    <row r="58" spans="1:8" s="20" customFormat="1" ht="18" customHeight="1" thickBot="1" x14ac:dyDescent="0.3">
      <c r="A58" s="176"/>
      <c r="B58" s="254"/>
      <c r="C58" s="254"/>
      <c r="D58" s="254"/>
      <c r="E58" s="254"/>
      <c r="F58" s="254"/>
      <c r="G58" s="254"/>
      <c r="H58" s="19"/>
    </row>
    <row r="59" spans="1:8" s="40" customFormat="1" ht="25.5" customHeight="1" x14ac:dyDescent="0.25">
      <c r="A59" s="79" t="s">
        <v>0</v>
      </c>
      <c r="B59" s="671" t="s">
        <v>317</v>
      </c>
      <c r="C59" s="671"/>
      <c r="D59" s="671"/>
      <c r="E59" s="671"/>
      <c r="F59" s="671"/>
      <c r="G59" s="672"/>
      <c r="H59" s="19"/>
    </row>
    <row r="60" spans="1:8" s="43" customFormat="1" ht="21.75" customHeight="1" x14ac:dyDescent="0.25">
      <c r="A60" s="41" t="s">
        <v>2</v>
      </c>
      <c r="B60" s="507" t="s">
        <v>838</v>
      </c>
      <c r="C60" s="507"/>
      <c r="D60" s="507"/>
      <c r="E60" s="507"/>
      <c r="F60" s="507"/>
      <c r="G60" s="508"/>
      <c r="H60" s="42"/>
    </row>
    <row r="61" spans="1:8" s="43" customFormat="1" ht="18.75" customHeight="1" x14ac:dyDescent="0.25">
      <c r="A61" s="41" t="s">
        <v>4</v>
      </c>
      <c r="B61" s="507" t="s">
        <v>836</v>
      </c>
      <c r="C61" s="507"/>
      <c r="D61" s="507"/>
      <c r="E61" s="507"/>
      <c r="F61" s="507"/>
      <c r="G61" s="508"/>
      <c r="H61" s="42"/>
    </row>
    <row r="62" spans="1:8" s="43" customFormat="1" ht="45.75" customHeight="1" x14ac:dyDescent="0.25">
      <c r="A62" s="45" t="s">
        <v>5</v>
      </c>
      <c r="B62" s="673" t="s">
        <v>279</v>
      </c>
      <c r="C62" s="673"/>
      <c r="D62" s="673"/>
      <c r="E62" s="673"/>
      <c r="F62" s="673"/>
      <c r="G62" s="674"/>
      <c r="H62" s="42"/>
    </row>
    <row r="63" spans="1:8" s="40" customFormat="1" x14ac:dyDescent="0.25">
      <c r="A63" s="511" t="s">
        <v>7</v>
      </c>
      <c r="B63" s="514" t="s">
        <v>9</v>
      </c>
      <c r="C63" s="514"/>
      <c r="D63" s="514"/>
      <c r="E63" s="514"/>
      <c r="F63" s="514"/>
      <c r="G63" s="515"/>
      <c r="H63" s="19"/>
    </row>
    <row r="64" spans="1:8" s="40" customFormat="1" x14ac:dyDescent="0.25">
      <c r="A64" s="512"/>
      <c r="B64" s="514" t="s">
        <v>10</v>
      </c>
      <c r="C64" s="514"/>
      <c r="D64" s="514"/>
      <c r="E64" s="514"/>
      <c r="F64" s="514"/>
      <c r="G64" s="515"/>
      <c r="H64" s="19"/>
    </row>
    <row r="65" spans="1:8" s="43" customFormat="1" ht="20.25" customHeight="1" x14ac:dyDescent="0.25">
      <c r="A65" s="513"/>
      <c r="B65" s="587"/>
      <c r="C65" s="588"/>
      <c r="D65" s="269" t="s">
        <v>8</v>
      </c>
      <c r="E65" s="269" t="s">
        <v>11</v>
      </c>
      <c r="F65" s="269" t="s">
        <v>8</v>
      </c>
      <c r="G65" s="46" t="s">
        <v>11</v>
      </c>
      <c r="H65" s="42"/>
    </row>
    <row r="66" spans="1:8" s="43" customFormat="1" ht="18" customHeight="1" x14ac:dyDescent="0.25">
      <c r="A66" s="82" t="s">
        <v>294</v>
      </c>
      <c r="B66" s="589"/>
      <c r="C66" s="590"/>
      <c r="D66" s="83">
        <v>30</v>
      </c>
      <c r="E66" s="83">
        <v>30</v>
      </c>
      <c r="F66" s="49">
        <v>40</v>
      </c>
      <c r="G66" s="55">
        <v>40</v>
      </c>
      <c r="H66" s="42"/>
    </row>
    <row r="67" spans="1:8" s="43" customFormat="1" ht="18" customHeight="1" x14ac:dyDescent="0.25">
      <c r="A67" s="82" t="s">
        <v>281</v>
      </c>
      <c r="B67" s="589"/>
      <c r="C67" s="590"/>
      <c r="D67" s="126">
        <v>126</v>
      </c>
      <c r="E67" s="126">
        <v>126</v>
      </c>
      <c r="F67" s="63">
        <v>168</v>
      </c>
      <c r="G67" s="64">
        <v>168</v>
      </c>
      <c r="H67" s="42"/>
    </row>
    <row r="68" spans="1:8" s="43" customFormat="1" ht="18" customHeight="1" x14ac:dyDescent="0.25">
      <c r="A68" s="268" t="s">
        <v>823</v>
      </c>
      <c r="B68" s="589"/>
      <c r="C68" s="590"/>
      <c r="D68" s="83">
        <v>0</v>
      </c>
      <c r="E68" s="83">
        <v>0</v>
      </c>
      <c r="F68" s="49">
        <v>0</v>
      </c>
      <c r="G68" s="55">
        <v>0</v>
      </c>
      <c r="H68" s="42"/>
    </row>
    <row r="69" spans="1:8" s="43" customFormat="1" ht="18" customHeight="1" x14ac:dyDescent="0.25">
      <c r="A69" s="268" t="s">
        <v>824</v>
      </c>
      <c r="B69" s="589"/>
      <c r="C69" s="590"/>
      <c r="D69" s="83">
        <v>126</v>
      </c>
      <c r="E69" s="83">
        <v>126</v>
      </c>
      <c r="F69" s="62">
        <v>168</v>
      </c>
      <c r="G69" s="48">
        <v>168</v>
      </c>
      <c r="H69" s="42"/>
    </row>
    <row r="70" spans="1:8" s="43" customFormat="1" ht="18" customHeight="1" x14ac:dyDescent="0.25">
      <c r="A70" s="82" t="s">
        <v>148</v>
      </c>
      <c r="B70" s="589"/>
      <c r="C70" s="590"/>
      <c r="D70" s="83">
        <v>0.5</v>
      </c>
      <c r="E70" s="83">
        <v>0.5</v>
      </c>
      <c r="F70" s="49">
        <v>0.7</v>
      </c>
      <c r="G70" s="55">
        <v>0.7</v>
      </c>
      <c r="H70" s="42"/>
    </row>
    <row r="71" spans="1:8" s="43" customFormat="1" ht="18" customHeight="1" x14ac:dyDescent="0.25">
      <c r="A71" s="82" t="s">
        <v>13</v>
      </c>
      <c r="B71" s="589"/>
      <c r="C71" s="590"/>
      <c r="D71" s="83">
        <v>4.5</v>
      </c>
      <c r="E71" s="83">
        <v>4.5</v>
      </c>
      <c r="F71" s="62">
        <v>6</v>
      </c>
      <c r="G71" s="48">
        <v>6</v>
      </c>
      <c r="H71" s="42"/>
    </row>
    <row r="72" spans="1:8" s="43" customFormat="1" ht="18" customHeight="1" x14ac:dyDescent="0.25">
      <c r="A72" s="194" t="s">
        <v>160</v>
      </c>
      <c r="B72" s="589"/>
      <c r="C72" s="590"/>
      <c r="D72" s="263">
        <v>0</v>
      </c>
      <c r="E72" s="126">
        <v>147</v>
      </c>
      <c r="F72" s="131">
        <v>0</v>
      </c>
      <c r="G72" s="64">
        <v>196</v>
      </c>
      <c r="H72" s="42"/>
    </row>
    <row r="73" spans="1:8" s="43" customFormat="1" ht="18" customHeight="1" x14ac:dyDescent="0.25">
      <c r="A73" s="82" t="s">
        <v>129</v>
      </c>
      <c r="B73" s="589"/>
      <c r="C73" s="590"/>
      <c r="D73" s="83">
        <v>3</v>
      </c>
      <c r="E73" s="83">
        <v>3</v>
      </c>
      <c r="F73" s="62">
        <v>4</v>
      </c>
      <c r="G73" s="48">
        <v>4</v>
      </c>
      <c r="H73" s="42"/>
    </row>
    <row r="74" spans="1:8" s="20" customFormat="1" ht="15.75" thickBot="1" x14ac:dyDescent="0.3">
      <c r="A74" s="50" t="s">
        <v>16</v>
      </c>
      <c r="B74" s="591"/>
      <c r="C74" s="592"/>
      <c r="D74" s="260">
        <v>0</v>
      </c>
      <c r="E74" s="84" t="s">
        <v>100</v>
      </c>
      <c r="F74" s="260">
        <v>0</v>
      </c>
      <c r="G74" s="53">
        <v>200</v>
      </c>
      <c r="H74" s="19"/>
    </row>
    <row r="75" spans="1:8" s="86" customFormat="1" ht="12.75" thickBot="1" x14ac:dyDescent="0.25">
      <c r="A75" s="681"/>
      <c r="B75" s="682"/>
      <c r="C75" s="682"/>
      <c r="D75" s="682"/>
      <c r="E75" s="682"/>
      <c r="F75" s="682"/>
      <c r="G75" s="683"/>
      <c r="H75" s="85"/>
    </row>
    <row r="76" spans="1:8" s="20" customFormat="1" x14ac:dyDescent="0.25">
      <c r="A76" s="519" t="s">
        <v>20</v>
      </c>
      <c r="B76" s="520"/>
      <c r="C76" s="520"/>
      <c r="D76" s="520"/>
      <c r="E76" s="520"/>
      <c r="F76" s="520"/>
      <c r="G76" s="521"/>
      <c r="H76" s="19"/>
    </row>
    <row r="77" spans="1:8" s="20" customFormat="1" x14ac:dyDescent="0.25">
      <c r="A77" s="87" t="s">
        <v>27</v>
      </c>
      <c r="B77" s="517"/>
      <c r="C77" s="517"/>
      <c r="D77" s="517" t="s">
        <v>100</v>
      </c>
      <c r="E77" s="517"/>
      <c r="F77" s="517" t="s">
        <v>278</v>
      </c>
      <c r="G77" s="518"/>
      <c r="H77" s="19"/>
    </row>
    <row r="78" spans="1:8" s="20" customFormat="1" x14ac:dyDescent="0.25">
      <c r="A78" s="500" t="s">
        <v>25</v>
      </c>
      <c r="B78" s="501"/>
      <c r="C78" s="501"/>
      <c r="D78" s="501"/>
      <c r="E78" s="501"/>
      <c r="F78" s="501"/>
      <c r="G78" s="502"/>
      <c r="H78" s="19"/>
    </row>
    <row r="79" spans="1:8" s="20" customFormat="1" x14ac:dyDescent="0.25">
      <c r="A79" s="18" t="s">
        <v>21</v>
      </c>
      <c r="B79" s="575"/>
      <c r="C79" s="576"/>
      <c r="D79" s="581">
        <f>[1]TDSheet!$E$463</f>
        <v>4.0999999999999996</v>
      </c>
      <c r="E79" s="581"/>
      <c r="F79" s="581">
        <f>[2]TDSheet!$E$462</f>
        <v>5.5</v>
      </c>
      <c r="G79" s="584"/>
      <c r="H79" s="19"/>
    </row>
    <row r="80" spans="1:8" s="20" customFormat="1" x14ac:dyDescent="0.25">
      <c r="A80" s="18" t="s">
        <v>22</v>
      </c>
      <c r="B80" s="577"/>
      <c r="C80" s="578"/>
      <c r="D80" s="582">
        <f>[1]TDSheet!$F$463</f>
        <v>4.7</v>
      </c>
      <c r="E80" s="582"/>
      <c r="F80" s="581">
        <f>[2]TDSheet!$F$462</f>
        <v>6.3</v>
      </c>
      <c r="G80" s="584"/>
      <c r="H80" s="19"/>
    </row>
    <row r="81" spans="1:8" s="20" customFormat="1" x14ac:dyDescent="0.25">
      <c r="A81" s="18" t="s">
        <v>23</v>
      </c>
      <c r="B81" s="577"/>
      <c r="C81" s="578"/>
      <c r="D81" s="582">
        <f>[1]TDSheet!$G$463</f>
        <v>24.2</v>
      </c>
      <c r="E81" s="582"/>
      <c r="F81" s="581">
        <f>[2]TDSheet!$G$462</f>
        <v>32.299999999999997</v>
      </c>
      <c r="G81" s="584"/>
      <c r="H81" s="19"/>
    </row>
    <row r="82" spans="1:8" s="20" customFormat="1" x14ac:dyDescent="0.25">
      <c r="A82" s="18" t="s">
        <v>24</v>
      </c>
      <c r="B82" s="577"/>
      <c r="C82" s="578"/>
      <c r="D82" s="581">
        <f>[1]TDSheet!$H$463</f>
        <v>156</v>
      </c>
      <c r="E82" s="581"/>
      <c r="F82" s="581">
        <f>[2]TDSheet!$H$462</f>
        <v>208.8</v>
      </c>
      <c r="G82" s="584"/>
      <c r="H82" s="19"/>
    </row>
    <row r="83" spans="1:8" s="20" customFormat="1" ht="15.75" thickBot="1" x14ac:dyDescent="0.3">
      <c r="A83" s="21" t="s">
        <v>26</v>
      </c>
      <c r="B83" s="579"/>
      <c r="C83" s="580"/>
      <c r="D83" s="585">
        <f>[1]TDSheet!$I$463</f>
        <v>1.7</v>
      </c>
      <c r="E83" s="585"/>
      <c r="F83" s="585">
        <f>[2]TDSheet!$I$462</f>
        <v>2.1</v>
      </c>
      <c r="G83" s="586"/>
      <c r="H83" s="19"/>
    </row>
    <row r="84" spans="1:8" s="20" customFormat="1" ht="15.75" thickBot="1" x14ac:dyDescent="0.3">
      <c r="A84" s="16"/>
      <c r="B84" s="88"/>
      <c r="C84" s="88"/>
      <c r="D84" s="89"/>
      <c r="E84" s="89"/>
      <c r="F84" s="88"/>
      <c r="G84" s="90"/>
      <c r="H84" s="19"/>
    </row>
    <row r="85" spans="1:8" s="20" customFormat="1" x14ac:dyDescent="0.25">
      <c r="A85" s="483" t="s">
        <v>28</v>
      </c>
      <c r="B85" s="485" t="s">
        <v>293</v>
      </c>
      <c r="C85" s="485"/>
      <c r="D85" s="485"/>
      <c r="E85" s="485"/>
      <c r="F85" s="485"/>
      <c r="G85" s="486"/>
      <c r="H85" s="19"/>
    </row>
    <row r="86" spans="1:8" s="20" customFormat="1" ht="62.25" customHeight="1" thickBot="1" x14ac:dyDescent="0.3">
      <c r="A86" s="503"/>
      <c r="B86" s="489"/>
      <c r="C86" s="489"/>
      <c r="D86" s="489"/>
      <c r="E86" s="489"/>
      <c r="F86" s="489"/>
      <c r="G86" s="490"/>
      <c r="H86" s="19"/>
    </row>
    <row r="87" spans="1:8" s="20" customFormat="1" ht="20.25" customHeight="1" thickBot="1" x14ac:dyDescent="0.3">
      <c r="A87" s="176"/>
      <c r="B87" s="254"/>
      <c r="C87" s="254"/>
      <c r="D87" s="254"/>
      <c r="E87" s="254"/>
      <c r="F87" s="254"/>
      <c r="G87" s="254"/>
      <c r="H87" s="19"/>
    </row>
    <row r="88" spans="1:8" s="40" customFormat="1" ht="25.5" customHeight="1" x14ac:dyDescent="0.25">
      <c r="A88" s="79" t="s">
        <v>0</v>
      </c>
      <c r="B88" s="671" t="s">
        <v>322</v>
      </c>
      <c r="C88" s="671"/>
      <c r="D88" s="671"/>
      <c r="E88" s="671"/>
      <c r="F88" s="671"/>
      <c r="G88" s="672"/>
      <c r="H88" s="19"/>
    </row>
    <row r="89" spans="1:8" s="43" customFormat="1" ht="21.75" customHeight="1" x14ac:dyDescent="0.25">
      <c r="A89" s="41" t="s">
        <v>2</v>
      </c>
      <c r="B89" s="507" t="s">
        <v>841</v>
      </c>
      <c r="C89" s="507"/>
      <c r="D89" s="507"/>
      <c r="E89" s="507"/>
      <c r="F89" s="507"/>
      <c r="G89" s="508"/>
      <c r="H89" s="42"/>
    </row>
    <row r="90" spans="1:8" s="43" customFormat="1" ht="18.75" customHeight="1" x14ac:dyDescent="0.25">
      <c r="A90" s="41" t="s">
        <v>4</v>
      </c>
      <c r="B90" s="507" t="s">
        <v>836</v>
      </c>
      <c r="C90" s="507"/>
      <c r="D90" s="507"/>
      <c r="E90" s="507"/>
      <c r="F90" s="507"/>
      <c r="G90" s="508"/>
      <c r="H90" s="42"/>
    </row>
    <row r="91" spans="1:8" s="43" customFormat="1" ht="45.75" customHeight="1" x14ac:dyDescent="0.25">
      <c r="A91" s="45" t="s">
        <v>5</v>
      </c>
      <c r="B91" s="673" t="s">
        <v>279</v>
      </c>
      <c r="C91" s="673"/>
      <c r="D91" s="673"/>
      <c r="E91" s="673"/>
      <c r="F91" s="673"/>
      <c r="G91" s="674"/>
      <c r="H91" s="42"/>
    </row>
    <row r="92" spans="1:8" s="40" customFormat="1" x14ac:dyDescent="0.25">
      <c r="A92" s="511" t="s">
        <v>7</v>
      </c>
      <c r="B92" s="514" t="s">
        <v>9</v>
      </c>
      <c r="C92" s="514"/>
      <c r="D92" s="514"/>
      <c r="E92" s="514"/>
      <c r="F92" s="514"/>
      <c r="G92" s="515"/>
      <c r="H92" s="19"/>
    </row>
    <row r="93" spans="1:8" s="40" customFormat="1" x14ac:dyDescent="0.25">
      <c r="A93" s="512"/>
      <c r="B93" s="514" t="s">
        <v>10</v>
      </c>
      <c r="C93" s="514"/>
      <c r="D93" s="514"/>
      <c r="E93" s="514"/>
      <c r="F93" s="514"/>
      <c r="G93" s="515"/>
      <c r="H93" s="19"/>
    </row>
    <row r="94" spans="1:8" s="43" customFormat="1" ht="20.25" customHeight="1" x14ac:dyDescent="0.25">
      <c r="A94" s="513"/>
      <c r="B94" s="587"/>
      <c r="C94" s="588"/>
      <c r="D94" s="269" t="s">
        <v>8</v>
      </c>
      <c r="E94" s="269" t="s">
        <v>11</v>
      </c>
      <c r="F94" s="269" t="s">
        <v>8</v>
      </c>
      <c r="G94" s="46" t="s">
        <v>11</v>
      </c>
      <c r="H94" s="42"/>
    </row>
    <row r="95" spans="1:8" s="43" customFormat="1" ht="18" customHeight="1" x14ac:dyDescent="0.25">
      <c r="A95" s="82" t="s">
        <v>283</v>
      </c>
      <c r="B95" s="589"/>
      <c r="C95" s="590"/>
      <c r="D95" s="83">
        <v>23</v>
      </c>
      <c r="E95" s="83">
        <v>23</v>
      </c>
      <c r="F95" s="49">
        <v>30</v>
      </c>
      <c r="G95" s="55">
        <v>30</v>
      </c>
      <c r="H95" s="42"/>
    </row>
    <row r="96" spans="1:8" s="43" customFormat="1" ht="18" customHeight="1" x14ac:dyDescent="0.25">
      <c r="A96" s="82" t="s">
        <v>281</v>
      </c>
      <c r="B96" s="589"/>
      <c r="C96" s="590"/>
      <c r="D96" s="126">
        <v>132</v>
      </c>
      <c r="E96" s="126">
        <v>132</v>
      </c>
      <c r="F96" s="59">
        <v>176</v>
      </c>
      <c r="G96" s="193">
        <v>176</v>
      </c>
      <c r="H96" s="42"/>
    </row>
    <row r="97" spans="1:8" s="43" customFormat="1" ht="18" customHeight="1" x14ac:dyDescent="0.25">
      <c r="A97" s="268" t="s">
        <v>823</v>
      </c>
      <c r="B97" s="589"/>
      <c r="C97" s="590"/>
      <c r="D97" s="83">
        <v>0</v>
      </c>
      <c r="E97" s="83">
        <v>0</v>
      </c>
      <c r="F97" s="49">
        <v>0</v>
      </c>
      <c r="G97" s="55">
        <v>0</v>
      </c>
      <c r="H97" s="42"/>
    </row>
    <row r="98" spans="1:8" s="43" customFormat="1" ht="18" customHeight="1" x14ac:dyDescent="0.25">
      <c r="A98" s="268" t="s">
        <v>824</v>
      </c>
      <c r="B98" s="589"/>
      <c r="C98" s="590"/>
      <c r="D98" s="83">
        <v>132</v>
      </c>
      <c r="E98" s="83">
        <v>132</v>
      </c>
      <c r="F98" s="49">
        <v>176</v>
      </c>
      <c r="G98" s="55">
        <v>176</v>
      </c>
      <c r="H98" s="42"/>
    </row>
    <row r="99" spans="1:8" s="43" customFormat="1" ht="18" customHeight="1" x14ac:dyDescent="0.25">
      <c r="A99" s="82" t="s">
        <v>148</v>
      </c>
      <c r="B99" s="589"/>
      <c r="C99" s="590"/>
      <c r="D99" s="83">
        <v>0.5</v>
      </c>
      <c r="E99" s="83">
        <v>0.5</v>
      </c>
      <c r="F99" s="49">
        <v>0.7</v>
      </c>
      <c r="G99" s="55">
        <v>0.7</v>
      </c>
      <c r="H99" s="42"/>
    </row>
    <row r="100" spans="1:8" s="43" customFormat="1" ht="18" customHeight="1" x14ac:dyDescent="0.25">
      <c r="A100" s="82" t="s">
        <v>13</v>
      </c>
      <c r="B100" s="589"/>
      <c r="C100" s="590"/>
      <c r="D100" s="83">
        <v>4.5</v>
      </c>
      <c r="E100" s="83">
        <v>4.5</v>
      </c>
      <c r="F100" s="62">
        <v>6</v>
      </c>
      <c r="G100" s="48">
        <v>6</v>
      </c>
      <c r="H100" s="42"/>
    </row>
    <row r="101" spans="1:8" s="43" customFormat="1" ht="18" customHeight="1" x14ac:dyDescent="0.25">
      <c r="A101" s="194" t="s">
        <v>160</v>
      </c>
      <c r="B101" s="589"/>
      <c r="C101" s="590"/>
      <c r="D101" s="263">
        <v>0</v>
      </c>
      <c r="E101" s="126">
        <v>147</v>
      </c>
      <c r="F101" s="131">
        <v>0</v>
      </c>
      <c r="G101" s="193">
        <v>196</v>
      </c>
      <c r="H101" s="42"/>
    </row>
    <row r="102" spans="1:8" s="43" customFormat="1" ht="18" customHeight="1" x14ac:dyDescent="0.25">
      <c r="A102" s="82" t="s">
        <v>129</v>
      </c>
      <c r="B102" s="589"/>
      <c r="C102" s="590"/>
      <c r="D102" s="83">
        <v>3</v>
      </c>
      <c r="E102" s="83">
        <v>3</v>
      </c>
      <c r="F102" s="62">
        <v>4</v>
      </c>
      <c r="G102" s="48">
        <v>4</v>
      </c>
      <c r="H102" s="42"/>
    </row>
    <row r="103" spans="1:8" s="20" customFormat="1" ht="15.75" thickBot="1" x14ac:dyDescent="0.3">
      <c r="A103" s="50" t="s">
        <v>16</v>
      </c>
      <c r="B103" s="591"/>
      <c r="C103" s="592"/>
      <c r="D103" s="260">
        <v>0</v>
      </c>
      <c r="E103" s="84" t="s">
        <v>100</v>
      </c>
      <c r="F103" s="260">
        <v>0</v>
      </c>
      <c r="G103" s="53">
        <v>200</v>
      </c>
      <c r="H103" s="19"/>
    </row>
    <row r="104" spans="1:8" s="86" customFormat="1" ht="12.75" thickBot="1" x14ac:dyDescent="0.25">
      <c r="A104" s="681"/>
      <c r="B104" s="682"/>
      <c r="C104" s="682"/>
      <c r="D104" s="682"/>
      <c r="E104" s="682"/>
      <c r="F104" s="682"/>
      <c r="G104" s="683"/>
      <c r="H104" s="85"/>
    </row>
    <row r="105" spans="1:8" s="20" customFormat="1" x14ac:dyDescent="0.25">
      <c r="A105" s="519" t="s">
        <v>20</v>
      </c>
      <c r="B105" s="520"/>
      <c r="C105" s="520"/>
      <c r="D105" s="520"/>
      <c r="E105" s="520"/>
      <c r="F105" s="520"/>
      <c r="G105" s="521"/>
      <c r="H105" s="19"/>
    </row>
    <row r="106" spans="1:8" s="20" customFormat="1" x14ac:dyDescent="0.25">
      <c r="A106" s="87" t="s">
        <v>27</v>
      </c>
      <c r="B106" s="517"/>
      <c r="C106" s="517"/>
      <c r="D106" s="517" t="s">
        <v>100</v>
      </c>
      <c r="E106" s="517"/>
      <c r="F106" s="517" t="s">
        <v>278</v>
      </c>
      <c r="G106" s="518"/>
      <c r="H106" s="19"/>
    </row>
    <row r="107" spans="1:8" s="20" customFormat="1" x14ac:dyDescent="0.25">
      <c r="A107" s="500" t="s">
        <v>25</v>
      </c>
      <c r="B107" s="501"/>
      <c r="C107" s="501"/>
      <c r="D107" s="501"/>
      <c r="E107" s="501"/>
      <c r="F107" s="501"/>
      <c r="G107" s="502"/>
      <c r="H107" s="19"/>
    </row>
    <row r="108" spans="1:8" s="20" customFormat="1" x14ac:dyDescent="0.25">
      <c r="A108" s="18" t="s">
        <v>21</v>
      </c>
      <c r="B108" s="575"/>
      <c r="C108" s="576"/>
      <c r="D108" s="581">
        <f>[1]TDSheet!$E$162</f>
        <v>3.8</v>
      </c>
      <c r="E108" s="581"/>
      <c r="F108" s="581">
        <f>[2]TDSheet!$E$161</f>
        <v>5.0999999999999996</v>
      </c>
      <c r="G108" s="584"/>
      <c r="H108" s="19"/>
    </row>
    <row r="109" spans="1:8" s="20" customFormat="1" x14ac:dyDescent="0.25">
      <c r="A109" s="18" t="s">
        <v>22</v>
      </c>
      <c r="B109" s="577"/>
      <c r="C109" s="578"/>
      <c r="D109" s="582">
        <f>[1]TDSheet!$F$162</f>
        <v>7.2</v>
      </c>
      <c r="E109" s="582"/>
      <c r="F109" s="581">
        <f>[2]TDSheet!$F$161</f>
        <v>9.8439999999999994</v>
      </c>
      <c r="G109" s="584"/>
      <c r="H109" s="19"/>
    </row>
    <row r="110" spans="1:8" s="20" customFormat="1" x14ac:dyDescent="0.25">
      <c r="A110" s="18" t="s">
        <v>23</v>
      </c>
      <c r="B110" s="577"/>
      <c r="C110" s="578"/>
      <c r="D110" s="582">
        <f>[1]TDSheet!$G$162</f>
        <v>19.399999999999999</v>
      </c>
      <c r="E110" s="582"/>
      <c r="F110" s="581">
        <f>[2]TDSheet!$G$161</f>
        <v>26</v>
      </c>
      <c r="G110" s="584"/>
      <c r="H110" s="19"/>
    </row>
    <row r="111" spans="1:8" s="20" customFormat="1" x14ac:dyDescent="0.25">
      <c r="A111" s="18" t="s">
        <v>24</v>
      </c>
      <c r="B111" s="577"/>
      <c r="C111" s="578"/>
      <c r="D111" s="581">
        <f>[1]TDSheet!$H$162</f>
        <v>203</v>
      </c>
      <c r="E111" s="581"/>
      <c r="F111" s="581">
        <f>[2]TDSheet!$H$161</f>
        <v>275.8</v>
      </c>
      <c r="G111" s="584"/>
      <c r="H111" s="19"/>
    </row>
    <row r="112" spans="1:8" s="20" customFormat="1" ht="15.75" thickBot="1" x14ac:dyDescent="0.3">
      <c r="A112" s="21" t="s">
        <v>26</v>
      </c>
      <c r="B112" s="579"/>
      <c r="C112" s="580"/>
      <c r="D112" s="585">
        <f>[1]TDSheet!$I$162</f>
        <v>1.5</v>
      </c>
      <c r="E112" s="585"/>
      <c r="F112" s="585">
        <f>[2]TDSheet!$I$161</f>
        <v>2</v>
      </c>
      <c r="G112" s="586"/>
      <c r="H112" s="19"/>
    </row>
    <row r="113" spans="1:8" s="20" customFormat="1" ht="15.75" thickBot="1" x14ac:dyDescent="0.3">
      <c r="A113" s="16"/>
      <c r="B113" s="88"/>
      <c r="C113" s="88"/>
      <c r="D113" s="89"/>
      <c r="E113" s="89"/>
      <c r="F113" s="88"/>
      <c r="G113" s="90"/>
      <c r="H113" s="19"/>
    </row>
    <row r="114" spans="1:8" s="20" customFormat="1" ht="15" customHeight="1" x14ac:dyDescent="0.25">
      <c r="A114" s="483" t="s">
        <v>28</v>
      </c>
      <c r="B114" s="485" t="s">
        <v>842</v>
      </c>
      <c r="C114" s="485"/>
      <c r="D114" s="485"/>
      <c r="E114" s="485"/>
      <c r="F114" s="485"/>
      <c r="G114" s="486"/>
      <c r="H114" s="19"/>
    </row>
    <row r="115" spans="1:8" s="20" customFormat="1" ht="78" customHeight="1" thickBot="1" x14ac:dyDescent="0.3">
      <c r="A115" s="503"/>
      <c r="B115" s="489"/>
      <c r="C115" s="489"/>
      <c r="D115" s="489"/>
      <c r="E115" s="489"/>
      <c r="F115" s="489"/>
      <c r="G115" s="490"/>
      <c r="H115" s="19"/>
    </row>
    <row r="116" spans="1:8" s="20" customFormat="1" ht="24" customHeight="1" thickBot="1" x14ac:dyDescent="0.3">
      <c r="A116" s="176"/>
      <c r="B116" s="254"/>
      <c r="C116" s="254"/>
      <c r="D116" s="254"/>
      <c r="E116" s="254"/>
      <c r="F116" s="254"/>
      <c r="G116" s="254"/>
      <c r="H116" s="19"/>
    </row>
    <row r="117" spans="1:8" s="40" customFormat="1" ht="25.5" customHeight="1" x14ac:dyDescent="0.25">
      <c r="A117" s="79" t="s">
        <v>0</v>
      </c>
      <c r="B117" s="671" t="s">
        <v>332</v>
      </c>
      <c r="C117" s="671"/>
      <c r="D117" s="671"/>
      <c r="E117" s="671"/>
      <c r="F117" s="671"/>
      <c r="G117" s="672"/>
      <c r="H117" s="19"/>
    </row>
    <row r="118" spans="1:8" s="43" customFormat="1" ht="21.75" customHeight="1" x14ac:dyDescent="0.25">
      <c r="A118" s="41" t="s">
        <v>2</v>
      </c>
      <c r="B118" s="507" t="s">
        <v>837</v>
      </c>
      <c r="C118" s="507"/>
      <c r="D118" s="507"/>
      <c r="E118" s="507"/>
      <c r="F118" s="507"/>
      <c r="G118" s="508"/>
      <c r="H118" s="42"/>
    </row>
    <row r="119" spans="1:8" s="43" customFormat="1" ht="18.75" customHeight="1" x14ac:dyDescent="0.25">
      <c r="A119" s="41" t="s">
        <v>4</v>
      </c>
      <c r="B119" s="507" t="s">
        <v>836</v>
      </c>
      <c r="C119" s="507"/>
      <c r="D119" s="507"/>
      <c r="E119" s="507"/>
      <c r="F119" s="507"/>
      <c r="G119" s="508"/>
      <c r="H119" s="42"/>
    </row>
    <row r="120" spans="1:8" s="43" customFormat="1" ht="45.75" customHeight="1" x14ac:dyDescent="0.25">
      <c r="A120" s="45" t="s">
        <v>5</v>
      </c>
      <c r="B120" s="673" t="s">
        <v>279</v>
      </c>
      <c r="C120" s="673"/>
      <c r="D120" s="673"/>
      <c r="E120" s="673"/>
      <c r="F120" s="673"/>
      <c r="G120" s="674"/>
      <c r="H120" s="42"/>
    </row>
    <row r="121" spans="1:8" s="40" customFormat="1" x14ac:dyDescent="0.25">
      <c r="A121" s="511" t="s">
        <v>7</v>
      </c>
      <c r="B121" s="514" t="s">
        <v>9</v>
      </c>
      <c r="C121" s="514"/>
      <c r="D121" s="514"/>
      <c r="E121" s="514"/>
      <c r="F121" s="514"/>
      <c r="G121" s="515"/>
      <c r="H121" s="19"/>
    </row>
    <row r="122" spans="1:8" s="40" customFormat="1" x14ac:dyDescent="0.25">
      <c r="A122" s="512"/>
      <c r="B122" s="514" t="s">
        <v>10</v>
      </c>
      <c r="C122" s="514"/>
      <c r="D122" s="514"/>
      <c r="E122" s="514"/>
      <c r="F122" s="514"/>
      <c r="G122" s="515"/>
      <c r="H122" s="19"/>
    </row>
    <row r="123" spans="1:8" s="43" customFormat="1" ht="20.25" customHeight="1" x14ac:dyDescent="0.25">
      <c r="A123" s="513"/>
      <c r="B123" s="587"/>
      <c r="C123" s="588"/>
      <c r="D123" s="269" t="s">
        <v>8</v>
      </c>
      <c r="E123" s="269" t="s">
        <v>11</v>
      </c>
      <c r="F123" s="269" t="s">
        <v>8</v>
      </c>
      <c r="G123" s="46" t="s">
        <v>11</v>
      </c>
      <c r="H123" s="42"/>
    </row>
    <row r="124" spans="1:8" s="43" customFormat="1" ht="18" customHeight="1" x14ac:dyDescent="0.25">
      <c r="A124" s="82" t="s">
        <v>174</v>
      </c>
      <c r="B124" s="589"/>
      <c r="C124" s="590"/>
      <c r="D124" s="83">
        <v>23.1</v>
      </c>
      <c r="E124" s="83">
        <v>23.1</v>
      </c>
      <c r="F124" s="62">
        <v>31</v>
      </c>
      <c r="G124" s="48">
        <v>31</v>
      </c>
      <c r="H124" s="42"/>
    </row>
    <row r="125" spans="1:8" s="43" customFormat="1" ht="18" customHeight="1" x14ac:dyDescent="0.25">
      <c r="A125" s="82" t="s">
        <v>281</v>
      </c>
      <c r="B125" s="589"/>
      <c r="C125" s="590"/>
      <c r="D125" s="126">
        <v>132</v>
      </c>
      <c r="E125" s="126">
        <v>132</v>
      </c>
      <c r="F125" s="59">
        <v>176</v>
      </c>
      <c r="G125" s="193">
        <v>176</v>
      </c>
      <c r="H125" s="42"/>
    </row>
    <row r="126" spans="1:8" s="43" customFormat="1" ht="18" customHeight="1" x14ac:dyDescent="0.25">
      <c r="A126" s="268" t="s">
        <v>823</v>
      </c>
      <c r="B126" s="589"/>
      <c r="C126" s="590"/>
      <c r="D126" s="83">
        <v>0</v>
      </c>
      <c r="E126" s="83">
        <v>0</v>
      </c>
      <c r="F126" s="49">
        <v>0</v>
      </c>
      <c r="G126" s="55">
        <v>0</v>
      </c>
      <c r="H126" s="42"/>
    </row>
    <row r="127" spans="1:8" s="43" customFormat="1" ht="18" customHeight="1" x14ac:dyDescent="0.25">
      <c r="A127" s="268" t="s">
        <v>824</v>
      </c>
      <c r="B127" s="589"/>
      <c r="C127" s="590"/>
      <c r="D127" s="83">
        <v>132</v>
      </c>
      <c r="E127" s="83">
        <v>132</v>
      </c>
      <c r="F127" s="49">
        <v>176</v>
      </c>
      <c r="G127" s="55">
        <v>176</v>
      </c>
      <c r="H127" s="42"/>
    </row>
    <row r="128" spans="1:8" s="43" customFormat="1" ht="18" customHeight="1" x14ac:dyDescent="0.25">
      <c r="A128" s="82" t="s">
        <v>148</v>
      </c>
      <c r="B128" s="589"/>
      <c r="C128" s="590"/>
      <c r="D128" s="83">
        <v>0.5</v>
      </c>
      <c r="E128" s="83">
        <v>0.5</v>
      </c>
      <c r="F128" s="49">
        <v>0.7</v>
      </c>
      <c r="G128" s="55">
        <v>0.7</v>
      </c>
      <c r="H128" s="42"/>
    </row>
    <row r="129" spans="1:8" s="43" customFormat="1" ht="18" customHeight="1" x14ac:dyDescent="0.25">
      <c r="A129" s="82" t="s">
        <v>13</v>
      </c>
      <c r="B129" s="589"/>
      <c r="C129" s="590"/>
      <c r="D129" s="83">
        <v>4.5</v>
      </c>
      <c r="E129" s="83">
        <v>4.5</v>
      </c>
      <c r="F129" s="62">
        <v>6</v>
      </c>
      <c r="G129" s="48">
        <v>6</v>
      </c>
      <c r="H129" s="42"/>
    </row>
    <row r="130" spans="1:8" s="43" customFormat="1" ht="18" customHeight="1" x14ac:dyDescent="0.25">
      <c r="A130" s="194" t="s">
        <v>160</v>
      </c>
      <c r="B130" s="589"/>
      <c r="C130" s="590"/>
      <c r="D130" s="263">
        <v>0</v>
      </c>
      <c r="E130" s="126">
        <v>147</v>
      </c>
      <c r="F130" s="131">
        <v>0</v>
      </c>
      <c r="G130" s="193">
        <v>196</v>
      </c>
      <c r="H130" s="42"/>
    </row>
    <row r="131" spans="1:8" s="43" customFormat="1" ht="18" customHeight="1" x14ac:dyDescent="0.25">
      <c r="A131" s="82" t="s">
        <v>129</v>
      </c>
      <c r="B131" s="589"/>
      <c r="C131" s="590"/>
      <c r="D131" s="83">
        <v>3</v>
      </c>
      <c r="E131" s="83">
        <v>3</v>
      </c>
      <c r="F131" s="62">
        <v>4</v>
      </c>
      <c r="G131" s="48">
        <v>4</v>
      </c>
      <c r="H131" s="42"/>
    </row>
    <row r="132" spans="1:8" s="20" customFormat="1" ht="15.75" thickBot="1" x14ac:dyDescent="0.3">
      <c r="A132" s="50" t="s">
        <v>16</v>
      </c>
      <c r="B132" s="591"/>
      <c r="C132" s="592"/>
      <c r="D132" s="260">
        <v>0</v>
      </c>
      <c r="E132" s="84" t="s">
        <v>100</v>
      </c>
      <c r="F132" s="260">
        <v>0</v>
      </c>
      <c r="G132" s="53">
        <v>200</v>
      </c>
      <c r="H132" s="19"/>
    </row>
    <row r="133" spans="1:8" s="86" customFormat="1" ht="12.75" thickBot="1" x14ac:dyDescent="0.25">
      <c r="A133" s="681"/>
      <c r="B133" s="682"/>
      <c r="C133" s="682"/>
      <c r="D133" s="682"/>
      <c r="E133" s="682"/>
      <c r="F133" s="682"/>
      <c r="G133" s="683"/>
      <c r="H133" s="85"/>
    </row>
    <row r="134" spans="1:8" s="20" customFormat="1" x14ac:dyDescent="0.25">
      <c r="A134" s="519" t="s">
        <v>20</v>
      </c>
      <c r="B134" s="520"/>
      <c r="C134" s="520"/>
      <c r="D134" s="520"/>
      <c r="E134" s="520"/>
      <c r="F134" s="520"/>
      <c r="G134" s="521"/>
      <c r="H134" s="19"/>
    </row>
    <row r="135" spans="1:8" s="20" customFormat="1" x14ac:dyDescent="0.25">
      <c r="A135" s="87" t="s">
        <v>27</v>
      </c>
      <c r="B135" s="517"/>
      <c r="C135" s="517"/>
      <c r="D135" s="517" t="s">
        <v>100</v>
      </c>
      <c r="E135" s="517"/>
      <c r="F135" s="517" t="s">
        <v>278</v>
      </c>
      <c r="G135" s="518"/>
      <c r="H135" s="19"/>
    </row>
    <row r="136" spans="1:8" s="20" customFormat="1" x14ac:dyDescent="0.25">
      <c r="A136" s="500" t="s">
        <v>25</v>
      </c>
      <c r="B136" s="501"/>
      <c r="C136" s="501"/>
      <c r="D136" s="501"/>
      <c r="E136" s="501"/>
      <c r="F136" s="501"/>
      <c r="G136" s="502"/>
      <c r="H136" s="19"/>
    </row>
    <row r="137" spans="1:8" s="20" customFormat="1" x14ac:dyDescent="0.25">
      <c r="A137" s="18" t="s">
        <v>21</v>
      </c>
      <c r="B137" s="575"/>
      <c r="C137" s="576"/>
      <c r="D137" s="581">
        <f>[1]TDSheet!$E$616</f>
        <v>3.24</v>
      </c>
      <c r="E137" s="581"/>
      <c r="F137" s="581">
        <f>[2]TDSheet!$E$615</f>
        <v>4.2</v>
      </c>
      <c r="G137" s="584"/>
      <c r="H137" s="19"/>
    </row>
    <row r="138" spans="1:8" s="20" customFormat="1" x14ac:dyDescent="0.25">
      <c r="A138" s="18" t="s">
        <v>22</v>
      </c>
      <c r="B138" s="577"/>
      <c r="C138" s="578"/>
      <c r="D138" s="582">
        <f>[1]TDSheet!$F$616</f>
        <v>7.8</v>
      </c>
      <c r="E138" s="582"/>
      <c r="F138" s="581">
        <f>[2]TDSheet!$F$615</f>
        <v>8.3000000000000007</v>
      </c>
      <c r="G138" s="584"/>
      <c r="H138" s="19"/>
    </row>
    <row r="139" spans="1:8" s="20" customFormat="1" x14ac:dyDescent="0.25">
      <c r="A139" s="18" t="s">
        <v>23</v>
      </c>
      <c r="B139" s="577"/>
      <c r="C139" s="578"/>
      <c r="D139" s="582">
        <f>[1]TDSheet!$G$616</f>
        <v>18.600000000000001</v>
      </c>
      <c r="E139" s="582"/>
      <c r="F139" s="581">
        <f>[2]TDSheet!$G$615</f>
        <v>24.2</v>
      </c>
      <c r="G139" s="584"/>
      <c r="H139" s="19"/>
    </row>
    <row r="140" spans="1:8" s="20" customFormat="1" x14ac:dyDescent="0.25">
      <c r="A140" s="18" t="s">
        <v>24</v>
      </c>
      <c r="B140" s="577"/>
      <c r="C140" s="578"/>
      <c r="D140" s="581">
        <f>[1]TDSheet!$H$616</f>
        <v>207.6</v>
      </c>
      <c r="E140" s="581"/>
      <c r="F140" s="581">
        <f>[2]TDSheet!$H$615</f>
        <v>289.60000000000002</v>
      </c>
      <c r="G140" s="584"/>
      <c r="H140" s="19"/>
    </row>
    <row r="141" spans="1:8" s="20" customFormat="1" ht="15.75" thickBot="1" x14ac:dyDescent="0.3">
      <c r="A141" s="21" t="s">
        <v>26</v>
      </c>
      <c r="B141" s="579"/>
      <c r="C141" s="580"/>
      <c r="D141" s="585">
        <f>[1]TDSheet!$I$616</f>
        <v>1.6</v>
      </c>
      <c r="E141" s="585"/>
      <c r="F141" s="585">
        <f>[2]TDSheet!$I$615</f>
        <v>2.1</v>
      </c>
      <c r="G141" s="586"/>
      <c r="H141" s="19"/>
    </row>
    <row r="142" spans="1:8" s="20" customFormat="1" ht="15.75" thickBot="1" x14ac:dyDescent="0.3">
      <c r="A142" s="16"/>
      <c r="B142" s="88"/>
      <c r="C142" s="88"/>
      <c r="D142" s="89"/>
      <c r="E142" s="89"/>
      <c r="F142" s="88"/>
      <c r="G142" s="90"/>
      <c r="H142" s="19"/>
    </row>
    <row r="143" spans="1:8" s="20" customFormat="1" x14ac:dyDescent="0.25">
      <c r="A143" s="483" t="s">
        <v>28</v>
      </c>
      <c r="B143" s="485" t="s">
        <v>296</v>
      </c>
      <c r="C143" s="485"/>
      <c r="D143" s="485"/>
      <c r="E143" s="485"/>
      <c r="F143" s="485"/>
      <c r="G143" s="486"/>
      <c r="H143" s="19"/>
    </row>
    <row r="144" spans="1:8" s="20" customFormat="1" ht="66.75" customHeight="1" thickBot="1" x14ac:dyDescent="0.3">
      <c r="A144" s="503"/>
      <c r="B144" s="489"/>
      <c r="C144" s="489"/>
      <c r="D144" s="489"/>
      <c r="E144" s="489"/>
      <c r="F144" s="489"/>
      <c r="G144" s="490"/>
      <c r="H144" s="19"/>
    </row>
    <row r="145" spans="1:8" s="20" customFormat="1" ht="24" customHeight="1" thickBot="1" x14ac:dyDescent="0.3">
      <c r="A145" s="176"/>
      <c r="B145" s="254"/>
      <c r="C145" s="254"/>
      <c r="D145" s="254"/>
      <c r="E145" s="254"/>
      <c r="F145" s="254"/>
      <c r="G145" s="254"/>
      <c r="H145" s="19"/>
    </row>
    <row r="146" spans="1:8" s="40" customFormat="1" ht="25.5" customHeight="1" x14ac:dyDescent="0.25">
      <c r="A146" s="79" t="s">
        <v>0</v>
      </c>
      <c r="B146" s="671" t="s">
        <v>337</v>
      </c>
      <c r="C146" s="671"/>
      <c r="D146" s="671"/>
      <c r="E146" s="671"/>
      <c r="F146" s="671"/>
      <c r="G146" s="672"/>
      <c r="H146" s="19"/>
    </row>
    <row r="147" spans="1:8" s="80" customFormat="1" ht="24.75" customHeight="1" x14ac:dyDescent="0.25">
      <c r="A147" s="264" t="s">
        <v>2</v>
      </c>
      <c r="B147" s="688" t="s">
        <v>298</v>
      </c>
      <c r="C147" s="688"/>
      <c r="D147" s="688"/>
      <c r="E147" s="688"/>
      <c r="F147" s="688"/>
      <c r="G147" s="689"/>
      <c r="H147" s="270"/>
    </row>
    <row r="148" spans="1:8" s="43" customFormat="1" ht="18.75" customHeight="1" x14ac:dyDescent="0.25">
      <c r="A148" s="41" t="s">
        <v>4</v>
      </c>
      <c r="B148" s="507">
        <v>180</v>
      </c>
      <c r="C148" s="507"/>
      <c r="D148" s="507"/>
      <c r="E148" s="507"/>
      <c r="F148" s="507"/>
      <c r="G148" s="508"/>
      <c r="H148" s="42"/>
    </row>
    <row r="149" spans="1:8" s="43" customFormat="1" ht="45.75" customHeight="1" x14ac:dyDescent="0.25">
      <c r="A149" s="45" t="s">
        <v>5</v>
      </c>
      <c r="B149" s="673" t="s">
        <v>6</v>
      </c>
      <c r="C149" s="673"/>
      <c r="D149" s="673"/>
      <c r="E149" s="673"/>
      <c r="F149" s="673"/>
      <c r="G149" s="674"/>
      <c r="H149" s="42"/>
    </row>
    <row r="150" spans="1:8" s="40" customFormat="1" x14ac:dyDescent="0.25">
      <c r="A150" s="511" t="s">
        <v>7</v>
      </c>
      <c r="B150" s="514" t="s">
        <v>9</v>
      </c>
      <c r="C150" s="514"/>
      <c r="D150" s="514"/>
      <c r="E150" s="514"/>
      <c r="F150" s="514"/>
      <c r="G150" s="515"/>
      <c r="H150" s="19"/>
    </row>
    <row r="151" spans="1:8" s="40" customFormat="1" x14ac:dyDescent="0.25">
      <c r="A151" s="512"/>
      <c r="B151" s="514" t="s">
        <v>10</v>
      </c>
      <c r="C151" s="514"/>
      <c r="D151" s="514"/>
      <c r="E151" s="514"/>
      <c r="F151" s="514"/>
      <c r="G151" s="515"/>
      <c r="H151" s="19"/>
    </row>
    <row r="152" spans="1:8" s="43" customFormat="1" ht="20.25" customHeight="1" x14ac:dyDescent="0.25">
      <c r="A152" s="513"/>
      <c r="B152" s="587"/>
      <c r="C152" s="588"/>
      <c r="D152" s="269" t="s">
        <v>8</v>
      </c>
      <c r="E152" s="269" t="s">
        <v>11</v>
      </c>
      <c r="F152" s="269" t="s">
        <v>8</v>
      </c>
      <c r="G152" s="46" t="s">
        <v>11</v>
      </c>
      <c r="H152" s="42"/>
    </row>
    <row r="153" spans="1:8" s="43" customFormat="1" ht="18" customHeight="1" x14ac:dyDescent="0.25">
      <c r="A153" s="82" t="s">
        <v>159</v>
      </c>
      <c r="B153" s="589"/>
      <c r="C153" s="590"/>
      <c r="D153" s="83">
        <v>26</v>
      </c>
      <c r="E153" s="83">
        <v>26</v>
      </c>
      <c r="F153" s="49">
        <v>35</v>
      </c>
      <c r="G153" s="55">
        <v>35</v>
      </c>
      <c r="H153" s="42"/>
    </row>
    <row r="154" spans="1:8" s="43" customFormat="1" ht="18" customHeight="1" x14ac:dyDescent="0.25">
      <c r="A154" s="82" t="s">
        <v>294</v>
      </c>
      <c r="B154" s="589"/>
      <c r="C154" s="590"/>
      <c r="D154" s="83">
        <v>6</v>
      </c>
      <c r="E154" s="83">
        <v>6</v>
      </c>
      <c r="F154" s="62">
        <v>7</v>
      </c>
      <c r="G154" s="48">
        <v>7</v>
      </c>
      <c r="H154" s="42"/>
    </row>
    <row r="155" spans="1:8" s="43" customFormat="1" ht="18" customHeight="1" x14ac:dyDescent="0.25">
      <c r="A155" s="82" t="s">
        <v>14</v>
      </c>
      <c r="B155" s="589"/>
      <c r="C155" s="590"/>
      <c r="D155" s="83">
        <v>82</v>
      </c>
      <c r="E155" s="83">
        <v>82</v>
      </c>
      <c r="F155" s="62">
        <v>108</v>
      </c>
      <c r="G155" s="48">
        <v>108</v>
      </c>
      <c r="H155" s="42"/>
    </row>
    <row r="156" spans="1:8" s="43" customFormat="1" ht="18" customHeight="1" x14ac:dyDescent="0.25">
      <c r="A156" s="82" t="s">
        <v>15</v>
      </c>
      <c r="B156" s="589"/>
      <c r="C156" s="590"/>
      <c r="D156" s="83">
        <v>20</v>
      </c>
      <c r="E156" s="83">
        <v>20</v>
      </c>
      <c r="F156" s="62">
        <v>26</v>
      </c>
      <c r="G156" s="48">
        <v>26</v>
      </c>
      <c r="H156" s="42"/>
    </row>
    <row r="157" spans="1:8" s="43" customFormat="1" ht="18" customHeight="1" x14ac:dyDescent="0.25">
      <c r="A157" s="194" t="s">
        <v>301</v>
      </c>
      <c r="B157" s="589"/>
      <c r="C157" s="590"/>
      <c r="D157" s="263">
        <v>0</v>
      </c>
      <c r="E157" s="83">
        <v>126</v>
      </c>
      <c r="F157" s="263">
        <v>0</v>
      </c>
      <c r="G157" s="48">
        <v>167</v>
      </c>
      <c r="H157" s="42"/>
    </row>
    <row r="158" spans="1:8" s="43" customFormat="1" ht="18" customHeight="1" x14ac:dyDescent="0.25">
      <c r="A158" s="82" t="s">
        <v>302</v>
      </c>
      <c r="B158" s="589"/>
      <c r="C158" s="590"/>
      <c r="D158" s="684"/>
      <c r="E158" s="685"/>
      <c r="F158" s="685"/>
      <c r="G158" s="686"/>
      <c r="H158" s="42"/>
    </row>
    <row r="159" spans="1:8" s="43" customFormat="1" ht="18" customHeight="1" x14ac:dyDescent="0.25">
      <c r="A159" s="268" t="s">
        <v>303</v>
      </c>
      <c r="B159" s="589"/>
      <c r="C159" s="590"/>
      <c r="D159" s="195">
        <v>3</v>
      </c>
      <c r="E159" s="195">
        <v>3</v>
      </c>
      <c r="F159" s="195">
        <v>4</v>
      </c>
      <c r="G159" s="177">
        <v>4</v>
      </c>
      <c r="H159" s="42"/>
    </row>
    <row r="160" spans="1:8" s="43" customFormat="1" ht="18" customHeight="1" x14ac:dyDescent="0.25">
      <c r="A160" s="268" t="s">
        <v>304</v>
      </c>
      <c r="B160" s="589"/>
      <c r="C160" s="590"/>
      <c r="D160" s="195">
        <v>15</v>
      </c>
      <c r="E160" s="195">
        <v>15</v>
      </c>
      <c r="F160" s="195">
        <v>18</v>
      </c>
      <c r="G160" s="177">
        <v>18</v>
      </c>
      <c r="H160" s="42"/>
    </row>
    <row r="161" spans="1:10" s="43" customFormat="1" ht="18" customHeight="1" x14ac:dyDescent="0.25">
      <c r="A161" s="196" t="s">
        <v>305</v>
      </c>
      <c r="B161" s="589"/>
      <c r="C161" s="590"/>
      <c r="D161" s="178">
        <v>0</v>
      </c>
      <c r="E161" s="197">
        <v>15</v>
      </c>
      <c r="F161" s="198">
        <v>0</v>
      </c>
      <c r="G161" s="137">
        <v>20</v>
      </c>
      <c r="H161" s="42"/>
    </row>
    <row r="162" spans="1:10" s="43" customFormat="1" ht="18" customHeight="1" x14ac:dyDescent="0.25">
      <c r="A162" s="104" t="s">
        <v>306</v>
      </c>
      <c r="B162" s="589"/>
      <c r="C162" s="590"/>
      <c r="D162" s="71">
        <v>20</v>
      </c>
      <c r="E162" s="71">
        <v>11</v>
      </c>
      <c r="F162" s="134">
        <v>26</v>
      </c>
      <c r="G162" s="68">
        <v>15</v>
      </c>
      <c r="H162" s="42"/>
    </row>
    <row r="163" spans="1:10" s="43" customFormat="1" ht="18" customHeight="1" x14ac:dyDescent="0.25">
      <c r="A163" s="196" t="s">
        <v>307</v>
      </c>
      <c r="B163" s="589"/>
      <c r="C163" s="590"/>
      <c r="D163" s="178">
        <v>0</v>
      </c>
      <c r="E163" s="197">
        <v>25</v>
      </c>
      <c r="F163" s="198">
        <v>0</v>
      </c>
      <c r="G163" s="137">
        <v>33</v>
      </c>
      <c r="H163" s="42"/>
      <c r="J163" s="103"/>
    </row>
    <row r="164" spans="1:10" s="43" customFormat="1" ht="18" customHeight="1" x14ac:dyDescent="0.25">
      <c r="A164" s="104" t="s">
        <v>129</v>
      </c>
      <c r="B164" s="589"/>
      <c r="C164" s="590"/>
      <c r="D164" s="71">
        <v>3</v>
      </c>
      <c r="E164" s="71">
        <v>3</v>
      </c>
      <c r="F164" s="134">
        <v>4</v>
      </c>
      <c r="G164" s="68">
        <v>4</v>
      </c>
      <c r="H164" s="42"/>
      <c r="J164" s="103"/>
    </row>
    <row r="165" spans="1:10" s="43" customFormat="1" ht="18" customHeight="1" x14ac:dyDescent="0.25">
      <c r="A165" s="104" t="s">
        <v>145</v>
      </c>
      <c r="B165" s="589"/>
      <c r="C165" s="590"/>
      <c r="D165" s="71">
        <v>3</v>
      </c>
      <c r="E165" s="71">
        <v>3</v>
      </c>
      <c r="F165" s="134">
        <v>4</v>
      </c>
      <c r="G165" s="68">
        <v>4</v>
      </c>
      <c r="H165" s="42"/>
    </row>
    <row r="166" spans="1:10" s="43" customFormat="1" ht="18" customHeight="1" x14ac:dyDescent="0.25">
      <c r="A166" s="196" t="s">
        <v>245</v>
      </c>
      <c r="B166" s="589"/>
      <c r="C166" s="590"/>
      <c r="D166" s="178">
        <v>0</v>
      </c>
      <c r="E166" s="197">
        <v>157</v>
      </c>
      <c r="F166" s="178">
        <v>0</v>
      </c>
      <c r="G166" s="137">
        <v>208</v>
      </c>
      <c r="H166" s="42"/>
    </row>
    <row r="167" spans="1:10" s="20" customFormat="1" ht="15.75" thickBot="1" x14ac:dyDescent="0.3">
      <c r="A167" s="50" t="s">
        <v>16</v>
      </c>
      <c r="B167" s="591"/>
      <c r="C167" s="592"/>
      <c r="D167" s="260">
        <v>0</v>
      </c>
      <c r="E167" s="84" t="s">
        <v>100</v>
      </c>
      <c r="F167" s="260">
        <v>0</v>
      </c>
      <c r="G167" s="53">
        <v>200</v>
      </c>
      <c r="H167" s="19"/>
    </row>
    <row r="168" spans="1:10" s="86" customFormat="1" ht="12.75" thickBot="1" x14ac:dyDescent="0.25">
      <c r="A168" s="681"/>
      <c r="B168" s="682"/>
      <c r="C168" s="682"/>
      <c r="D168" s="682"/>
      <c r="E168" s="682"/>
      <c r="F168" s="682"/>
      <c r="G168" s="683"/>
      <c r="H168" s="85"/>
    </row>
    <row r="169" spans="1:10" s="20" customFormat="1" x14ac:dyDescent="0.25">
      <c r="A169" s="519" t="s">
        <v>20</v>
      </c>
      <c r="B169" s="520"/>
      <c r="C169" s="520"/>
      <c r="D169" s="520"/>
      <c r="E169" s="520"/>
      <c r="F169" s="520"/>
      <c r="G169" s="521"/>
      <c r="H169" s="19"/>
    </row>
    <row r="170" spans="1:10" s="20" customFormat="1" x14ac:dyDescent="0.25">
      <c r="A170" s="87" t="s">
        <v>27</v>
      </c>
      <c r="B170" s="517"/>
      <c r="C170" s="517"/>
      <c r="D170" s="517" t="s">
        <v>100</v>
      </c>
      <c r="E170" s="517"/>
      <c r="F170" s="517" t="s">
        <v>278</v>
      </c>
      <c r="G170" s="518"/>
      <c r="H170" s="19"/>
    </row>
    <row r="171" spans="1:10" s="20" customFormat="1" x14ac:dyDescent="0.25">
      <c r="A171" s="500" t="s">
        <v>25</v>
      </c>
      <c r="B171" s="501"/>
      <c r="C171" s="501"/>
      <c r="D171" s="501"/>
      <c r="E171" s="501"/>
      <c r="F171" s="501"/>
      <c r="G171" s="502"/>
      <c r="H171" s="19"/>
    </row>
    <row r="172" spans="1:10" s="20" customFormat="1" x14ac:dyDescent="0.25">
      <c r="A172" s="18" t="s">
        <v>21</v>
      </c>
      <c r="B172" s="575"/>
      <c r="C172" s="576"/>
      <c r="D172" s="581">
        <f>[1]TDSheet!$E$201</f>
        <v>3.9</v>
      </c>
      <c r="E172" s="581"/>
      <c r="F172" s="581">
        <f>[2]TDSheet!$E$692</f>
        <v>5.2</v>
      </c>
      <c r="G172" s="584"/>
      <c r="H172" s="19"/>
    </row>
    <row r="173" spans="1:10" s="20" customFormat="1" x14ac:dyDescent="0.25">
      <c r="A173" s="18" t="s">
        <v>22</v>
      </c>
      <c r="B173" s="577"/>
      <c r="C173" s="578"/>
      <c r="D173" s="582">
        <f>[1]TDSheet!$F$201</f>
        <v>7.6</v>
      </c>
      <c r="E173" s="582"/>
      <c r="F173" s="581">
        <f>[2]TDSheet!$F$692</f>
        <v>10.1</v>
      </c>
      <c r="G173" s="584"/>
      <c r="H173" s="19"/>
    </row>
    <row r="174" spans="1:10" s="20" customFormat="1" x14ac:dyDescent="0.25">
      <c r="A174" s="18" t="s">
        <v>23</v>
      </c>
      <c r="B174" s="577"/>
      <c r="C174" s="578"/>
      <c r="D174" s="582">
        <f>[1]TDSheet!$G$201</f>
        <v>20.6</v>
      </c>
      <c r="E174" s="582"/>
      <c r="F174" s="581">
        <f>[2]TDSheet!$G$692</f>
        <v>31.1</v>
      </c>
      <c r="G174" s="584"/>
      <c r="H174" s="19"/>
    </row>
    <row r="175" spans="1:10" s="20" customFormat="1" x14ac:dyDescent="0.25">
      <c r="A175" s="18" t="s">
        <v>24</v>
      </c>
      <c r="B175" s="577"/>
      <c r="C175" s="578"/>
      <c r="D175" s="581">
        <f>[1]TDSheet!$H$201</f>
        <v>215</v>
      </c>
      <c r="E175" s="581"/>
      <c r="F175" s="581">
        <f>[2]TDSheet!$H$692</f>
        <v>305.8</v>
      </c>
      <c r="G175" s="584"/>
      <c r="H175" s="19"/>
    </row>
    <row r="176" spans="1:10" s="20" customFormat="1" ht="15.75" thickBot="1" x14ac:dyDescent="0.3">
      <c r="A176" s="21" t="s">
        <v>26</v>
      </c>
      <c r="B176" s="579"/>
      <c r="C176" s="580"/>
      <c r="D176" s="585">
        <f>[1]TDSheet!$I$201</f>
        <v>1.5</v>
      </c>
      <c r="E176" s="585"/>
      <c r="F176" s="585">
        <f>[2]TDSheet!$I$692</f>
        <v>2</v>
      </c>
      <c r="G176" s="586"/>
      <c r="H176" s="19"/>
    </row>
    <row r="177" spans="1:8" s="20" customFormat="1" ht="15.75" thickBot="1" x14ac:dyDescent="0.3">
      <c r="A177" s="16"/>
      <c r="B177" s="88"/>
      <c r="C177" s="88"/>
      <c r="D177" s="89"/>
      <c r="E177" s="89"/>
      <c r="F177" s="88"/>
      <c r="G177" s="90"/>
      <c r="H177" s="19"/>
    </row>
    <row r="178" spans="1:8" s="20" customFormat="1" x14ac:dyDescent="0.25">
      <c r="A178" s="483" t="s">
        <v>28</v>
      </c>
      <c r="B178" s="485" t="s">
        <v>308</v>
      </c>
      <c r="C178" s="485"/>
      <c r="D178" s="485"/>
      <c r="E178" s="485"/>
      <c r="F178" s="485"/>
      <c r="G178" s="486"/>
      <c r="H178" s="19"/>
    </row>
    <row r="179" spans="1:8" s="20" customFormat="1" ht="79.5" customHeight="1" thickBot="1" x14ac:dyDescent="0.3">
      <c r="A179" s="503"/>
      <c r="B179" s="489"/>
      <c r="C179" s="489"/>
      <c r="D179" s="489"/>
      <c r="E179" s="489"/>
      <c r="F179" s="489"/>
      <c r="G179" s="490"/>
      <c r="H179" s="19"/>
    </row>
    <row r="180" spans="1:8" s="40" customFormat="1" ht="15.75" thickBot="1" x14ac:dyDescent="0.3"/>
    <row r="181" spans="1:8" s="40" customFormat="1" ht="25.5" customHeight="1" x14ac:dyDescent="0.25">
      <c r="A181" s="79" t="s">
        <v>0</v>
      </c>
      <c r="B181" s="671" t="s">
        <v>343</v>
      </c>
      <c r="C181" s="671"/>
      <c r="D181" s="671"/>
      <c r="E181" s="671"/>
      <c r="F181" s="671"/>
      <c r="G181" s="672"/>
      <c r="H181" s="19"/>
    </row>
    <row r="182" spans="1:8" s="43" customFormat="1" ht="21.75" customHeight="1" x14ac:dyDescent="0.25">
      <c r="A182" s="41" t="s">
        <v>2</v>
      </c>
      <c r="B182" s="507" t="s">
        <v>285</v>
      </c>
      <c r="C182" s="507"/>
      <c r="D182" s="507"/>
      <c r="E182" s="507"/>
      <c r="F182" s="507"/>
      <c r="G182" s="508"/>
      <c r="H182" s="42"/>
    </row>
    <row r="183" spans="1:8" s="43" customFormat="1" ht="18.75" customHeight="1" x14ac:dyDescent="0.25">
      <c r="A183" s="41" t="s">
        <v>4</v>
      </c>
      <c r="B183" s="507" t="s">
        <v>821</v>
      </c>
      <c r="C183" s="507"/>
      <c r="D183" s="507"/>
      <c r="E183" s="507"/>
      <c r="F183" s="507"/>
      <c r="G183" s="508"/>
      <c r="H183" s="42"/>
    </row>
    <row r="184" spans="1:8" s="43" customFormat="1" ht="45.75" customHeight="1" x14ac:dyDescent="0.25">
      <c r="A184" s="45" t="s">
        <v>5</v>
      </c>
      <c r="B184" s="673" t="s">
        <v>279</v>
      </c>
      <c r="C184" s="673"/>
      <c r="D184" s="673"/>
      <c r="E184" s="673"/>
      <c r="F184" s="673"/>
      <c r="G184" s="674"/>
      <c r="H184" s="42"/>
    </row>
    <row r="185" spans="1:8" s="40" customFormat="1" x14ac:dyDescent="0.25">
      <c r="A185" s="511" t="s">
        <v>7</v>
      </c>
      <c r="B185" s="514" t="s">
        <v>9</v>
      </c>
      <c r="C185" s="514"/>
      <c r="D185" s="514"/>
      <c r="E185" s="514"/>
      <c r="F185" s="514"/>
      <c r="G185" s="515"/>
      <c r="H185" s="19"/>
    </row>
    <row r="186" spans="1:8" s="40" customFormat="1" x14ac:dyDescent="0.25">
      <c r="A186" s="512"/>
      <c r="B186" s="514" t="s">
        <v>10</v>
      </c>
      <c r="C186" s="514"/>
      <c r="D186" s="514"/>
      <c r="E186" s="514"/>
      <c r="F186" s="514"/>
      <c r="G186" s="515"/>
      <c r="H186" s="19"/>
    </row>
    <row r="187" spans="1:8" s="43" customFormat="1" ht="20.25" customHeight="1" x14ac:dyDescent="0.25">
      <c r="A187" s="513"/>
      <c r="B187" s="587"/>
      <c r="C187" s="588"/>
      <c r="D187" s="269" t="s">
        <v>8</v>
      </c>
      <c r="E187" s="269" t="s">
        <v>11</v>
      </c>
      <c r="F187" s="269" t="s">
        <v>8</v>
      </c>
      <c r="G187" s="46" t="s">
        <v>11</v>
      </c>
      <c r="H187" s="42"/>
    </row>
    <row r="188" spans="1:8" s="43" customFormat="1" ht="18" customHeight="1" x14ac:dyDescent="0.25">
      <c r="A188" s="82" t="s">
        <v>234</v>
      </c>
      <c r="B188" s="589"/>
      <c r="C188" s="590"/>
      <c r="D188" s="83">
        <v>22</v>
      </c>
      <c r="E188" s="83">
        <v>22</v>
      </c>
      <c r="F188" s="62">
        <v>29</v>
      </c>
      <c r="G188" s="48">
        <v>29</v>
      </c>
      <c r="H188" s="42"/>
    </row>
    <row r="189" spans="1:8" s="43" customFormat="1" ht="18" customHeight="1" x14ac:dyDescent="0.25">
      <c r="A189" s="82" t="s">
        <v>822</v>
      </c>
      <c r="B189" s="589"/>
      <c r="C189" s="590"/>
      <c r="D189" s="126">
        <v>126</v>
      </c>
      <c r="E189" s="126">
        <v>126</v>
      </c>
      <c r="F189" s="59">
        <v>167</v>
      </c>
      <c r="G189" s="193">
        <v>167</v>
      </c>
      <c r="H189" s="42"/>
    </row>
    <row r="190" spans="1:8" s="43" customFormat="1" ht="18" customHeight="1" x14ac:dyDescent="0.25">
      <c r="A190" s="268" t="s">
        <v>823</v>
      </c>
      <c r="B190" s="589"/>
      <c r="C190" s="590"/>
      <c r="D190" s="83">
        <v>0</v>
      </c>
      <c r="E190" s="83">
        <v>0</v>
      </c>
      <c r="F190" s="49">
        <v>0</v>
      </c>
      <c r="G190" s="55">
        <v>0</v>
      </c>
      <c r="H190" s="42"/>
    </row>
    <row r="191" spans="1:8" s="43" customFormat="1" ht="18" customHeight="1" x14ac:dyDescent="0.25">
      <c r="A191" s="268" t="s">
        <v>824</v>
      </c>
      <c r="B191" s="589"/>
      <c r="C191" s="590"/>
      <c r="D191" s="83">
        <v>126</v>
      </c>
      <c r="E191" s="83">
        <v>126</v>
      </c>
      <c r="F191" s="49">
        <v>167</v>
      </c>
      <c r="G191" s="55">
        <v>167</v>
      </c>
      <c r="H191" s="42"/>
    </row>
    <row r="192" spans="1:8" s="43" customFormat="1" ht="18" customHeight="1" x14ac:dyDescent="0.25">
      <c r="A192" s="82" t="s">
        <v>148</v>
      </c>
      <c r="B192" s="589"/>
      <c r="C192" s="590"/>
      <c r="D192" s="83">
        <v>0.5</v>
      </c>
      <c r="E192" s="83">
        <v>0.5</v>
      </c>
      <c r="F192" s="49">
        <v>0.6</v>
      </c>
      <c r="G192" s="55">
        <v>0.6</v>
      </c>
      <c r="H192" s="42"/>
    </row>
    <row r="193" spans="1:8" s="43" customFormat="1" ht="18" customHeight="1" x14ac:dyDescent="0.25">
      <c r="A193" s="82" t="s">
        <v>13</v>
      </c>
      <c r="B193" s="589"/>
      <c r="C193" s="590"/>
      <c r="D193" s="83">
        <v>4.5</v>
      </c>
      <c r="E193" s="83">
        <v>4.5</v>
      </c>
      <c r="F193" s="62">
        <v>6</v>
      </c>
      <c r="G193" s="48">
        <v>6</v>
      </c>
      <c r="H193" s="42"/>
    </row>
    <row r="194" spans="1:8" s="43" customFormat="1" ht="18" customHeight="1" x14ac:dyDescent="0.25">
      <c r="A194" s="194" t="s">
        <v>160</v>
      </c>
      <c r="B194" s="589"/>
      <c r="C194" s="590"/>
      <c r="D194" s="263">
        <v>0</v>
      </c>
      <c r="E194" s="126">
        <v>147</v>
      </c>
      <c r="F194" s="131">
        <v>0</v>
      </c>
      <c r="G194" s="193">
        <v>196</v>
      </c>
      <c r="H194" s="42"/>
    </row>
    <row r="195" spans="1:8" s="43" customFormat="1" ht="18" customHeight="1" x14ac:dyDescent="0.25">
      <c r="A195" s="82" t="s">
        <v>129</v>
      </c>
      <c r="B195" s="589"/>
      <c r="C195" s="590"/>
      <c r="D195" s="83">
        <v>3</v>
      </c>
      <c r="E195" s="83">
        <v>3</v>
      </c>
      <c r="F195" s="62">
        <v>4</v>
      </c>
      <c r="G195" s="48">
        <v>4</v>
      </c>
      <c r="H195" s="42"/>
    </row>
    <row r="196" spans="1:8" s="20" customFormat="1" ht="15.75" thickBot="1" x14ac:dyDescent="0.3">
      <c r="A196" s="50" t="s">
        <v>16</v>
      </c>
      <c r="B196" s="591"/>
      <c r="C196" s="592"/>
      <c r="D196" s="260">
        <v>0</v>
      </c>
      <c r="E196" s="84" t="s">
        <v>100</v>
      </c>
      <c r="F196" s="260">
        <v>0</v>
      </c>
      <c r="G196" s="53">
        <v>200</v>
      </c>
      <c r="H196" s="19"/>
    </row>
    <row r="197" spans="1:8" s="86" customFormat="1" ht="12.75" thickBot="1" x14ac:dyDescent="0.25">
      <c r="A197" s="681"/>
      <c r="B197" s="682"/>
      <c r="C197" s="682"/>
      <c r="D197" s="682"/>
      <c r="E197" s="682"/>
      <c r="F197" s="682"/>
      <c r="G197" s="683"/>
      <c r="H197" s="85"/>
    </row>
    <row r="198" spans="1:8" s="20" customFormat="1" x14ac:dyDescent="0.25">
      <c r="A198" s="519" t="s">
        <v>20</v>
      </c>
      <c r="B198" s="520"/>
      <c r="C198" s="520"/>
      <c r="D198" s="520"/>
      <c r="E198" s="520"/>
      <c r="F198" s="520"/>
      <c r="G198" s="521"/>
      <c r="H198" s="19"/>
    </row>
    <row r="199" spans="1:8" s="20" customFormat="1" x14ac:dyDescent="0.25">
      <c r="A199" s="87" t="s">
        <v>27</v>
      </c>
      <c r="B199" s="517"/>
      <c r="C199" s="517"/>
      <c r="D199" s="517" t="s">
        <v>100</v>
      </c>
      <c r="E199" s="517"/>
      <c r="F199" s="517" t="s">
        <v>278</v>
      </c>
      <c r="G199" s="518"/>
      <c r="H199" s="19"/>
    </row>
    <row r="200" spans="1:8" s="20" customFormat="1" x14ac:dyDescent="0.25">
      <c r="A200" s="500" t="s">
        <v>25</v>
      </c>
      <c r="B200" s="501"/>
      <c r="C200" s="501"/>
      <c r="D200" s="501"/>
      <c r="E200" s="501"/>
      <c r="F200" s="501"/>
      <c r="G200" s="502"/>
      <c r="H200" s="19"/>
    </row>
    <row r="201" spans="1:8" s="20" customFormat="1" x14ac:dyDescent="0.25">
      <c r="A201" s="18" t="s">
        <v>21</v>
      </c>
      <c r="B201" s="575"/>
      <c r="C201" s="576"/>
      <c r="D201" s="581">
        <f>[1]TDSheet!$E$731</f>
        <v>2.9</v>
      </c>
      <c r="E201" s="581"/>
      <c r="F201" s="581">
        <f>[2]TDSheet!$E$730</f>
        <v>3.9</v>
      </c>
      <c r="G201" s="584"/>
      <c r="H201" s="19"/>
    </row>
    <row r="202" spans="1:8" s="20" customFormat="1" x14ac:dyDescent="0.25">
      <c r="A202" s="18" t="s">
        <v>22</v>
      </c>
      <c r="B202" s="577"/>
      <c r="C202" s="578"/>
      <c r="D202" s="582">
        <f>[1]TDSheet!$F$731</f>
        <v>4.4000000000000004</v>
      </c>
      <c r="E202" s="582"/>
      <c r="F202" s="581">
        <f>[2]TDSheet!$F$730</f>
        <v>5.9</v>
      </c>
      <c r="G202" s="584"/>
      <c r="H202" s="19"/>
    </row>
    <row r="203" spans="1:8" s="20" customFormat="1" x14ac:dyDescent="0.25">
      <c r="A203" s="18" t="s">
        <v>23</v>
      </c>
      <c r="B203" s="577"/>
      <c r="C203" s="578"/>
      <c r="D203" s="582">
        <f>[1]TDSheet!$G$731</f>
        <v>17.399999999999999</v>
      </c>
      <c r="E203" s="582"/>
      <c r="F203" s="581">
        <f>[2]TDSheet!$G$730</f>
        <v>23</v>
      </c>
      <c r="G203" s="584"/>
      <c r="H203" s="19"/>
    </row>
    <row r="204" spans="1:8" s="20" customFormat="1" x14ac:dyDescent="0.25">
      <c r="A204" s="18" t="s">
        <v>24</v>
      </c>
      <c r="B204" s="577"/>
      <c r="C204" s="578"/>
      <c r="D204" s="581">
        <f>[1]TDSheet!$H$731</f>
        <v>177.5</v>
      </c>
      <c r="E204" s="581"/>
      <c r="F204" s="581">
        <f>[2]TDSheet!$H$730</f>
        <v>237.54</v>
      </c>
      <c r="G204" s="584"/>
      <c r="H204" s="19"/>
    </row>
    <row r="205" spans="1:8" s="20" customFormat="1" ht="15.75" thickBot="1" x14ac:dyDescent="0.3">
      <c r="A205" s="21" t="s">
        <v>26</v>
      </c>
      <c r="B205" s="579"/>
      <c r="C205" s="580"/>
      <c r="D205" s="585">
        <f>[1]TDSheet!$I$731</f>
        <v>1.1000000000000001</v>
      </c>
      <c r="E205" s="585"/>
      <c r="F205" s="585">
        <f>[2]TDSheet!$I$730</f>
        <v>1.3</v>
      </c>
      <c r="G205" s="586"/>
      <c r="H205" s="19"/>
    </row>
    <row r="206" spans="1:8" s="20" customFormat="1" ht="15.75" thickBot="1" x14ac:dyDescent="0.3">
      <c r="A206" s="16"/>
      <c r="B206" s="88"/>
      <c r="C206" s="88"/>
      <c r="D206" s="89"/>
      <c r="E206" s="89"/>
      <c r="F206" s="88"/>
      <c r="G206" s="90"/>
      <c r="H206" s="19"/>
    </row>
    <row r="207" spans="1:8" s="20" customFormat="1" x14ac:dyDescent="0.25">
      <c r="A207" s="483" t="s">
        <v>28</v>
      </c>
      <c r="B207" s="485" t="s">
        <v>840</v>
      </c>
      <c r="C207" s="485"/>
      <c r="D207" s="485"/>
      <c r="E207" s="485"/>
      <c r="F207" s="485"/>
      <c r="G207" s="486"/>
      <c r="H207" s="19"/>
    </row>
    <row r="208" spans="1:8" s="20" customFormat="1" ht="64.5" customHeight="1" thickBot="1" x14ac:dyDescent="0.3">
      <c r="A208" s="503"/>
      <c r="B208" s="489"/>
      <c r="C208" s="489"/>
      <c r="D208" s="489"/>
      <c r="E208" s="489"/>
      <c r="F208" s="489"/>
      <c r="G208" s="490"/>
      <c r="H208" s="19"/>
    </row>
    <row r="209" spans="1:9" s="40" customFormat="1" ht="15.75" thickBot="1" x14ac:dyDescent="0.3"/>
    <row r="210" spans="1:9" s="40" customFormat="1" ht="25.5" customHeight="1" x14ac:dyDescent="0.25">
      <c r="A210" s="79" t="s">
        <v>0</v>
      </c>
      <c r="B210" s="690" t="s">
        <v>362</v>
      </c>
      <c r="C210" s="671"/>
      <c r="D210" s="671"/>
      <c r="E210" s="671"/>
      <c r="F210" s="671"/>
      <c r="G210" s="672"/>
      <c r="H210" s="19"/>
    </row>
    <row r="211" spans="1:9" s="43" customFormat="1" ht="21.75" customHeight="1" x14ac:dyDescent="0.25">
      <c r="A211" s="41" t="s">
        <v>2</v>
      </c>
      <c r="B211" s="691" t="s">
        <v>287</v>
      </c>
      <c r="C211" s="507"/>
      <c r="D211" s="507"/>
      <c r="E211" s="507"/>
      <c r="F211" s="507"/>
      <c r="G211" s="508"/>
      <c r="H211" s="42"/>
    </row>
    <row r="212" spans="1:9" s="43" customFormat="1" ht="18.75" customHeight="1" x14ac:dyDescent="0.25">
      <c r="A212" s="41" t="s">
        <v>4</v>
      </c>
      <c r="B212" s="691" t="s">
        <v>288</v>
      </c>
      <c r="C212" s="507"/>
      <c r="D212" s="507"/>
      <c r="E212" s="507"/>
      <c r="F212" s="507"/>
      <c r="G212" s="508"/>
      <c r="H212" s="42"/>
    </row>
    <row r="213" spans="1:9" s="43" customFormat="1" ht="45.75" customHeight="1" x14ac:dyDescent="0.25">
      <c r="A213" s="45" t="s">
        <v>5</v>
      </c>
      <c r="B213" s="692" t="s">
        <v>279</v>
      </c>
      <c r="C213" s="673"/>
      <c r="D213" s="673"/>
      <c r="E213" s="673"/>
      <c r="F213" s="673"/>
      <c r="G213" s="674"/>
      <c r="H213" s="42"/>
    </row>
    <row r="214" spans="1:9" s="40" customFormat="1" x14ac:dyDescent="0.25">
      <c r="A214" s="693" t="s">
        <v>7</v>
      </c>
      <c r="B214" s="553" t="s">
        <v>9</v>
      </c>
      <c r="C214" s="514"/>
      <c r="D214" s="514"/>
      <c r="E214" s="514"/>
      <c r="F214" s="514"/>
      <c r="G214" s="515"/>
      <c r="H214" s="19"/>
    </row>
    <row r="215" spans="1:9" s="40" customFormat="1" x14ac:dyDescent="0.25">
      <c r="A215" s="691"/>
      <c r="B215" s="553" t="s">
        <v>10</v>
      </c>
      <c r="C215" s="514"/>
      <c r="D215" s="514"/>
      <c r="E215" s="514"/>
      <c r="F215" s="514"/>
      <c r="G215" s="515"/>
      <c r="H215" s="19"/>
    </row>
    <row r="216" spans="1:9" s="43" customFormat="1" ht="20.25" customHeight="1" x14ac:dyDescent="0.25">
      <c r="A216" s="694"/>
      <c r="B216" s="693"/>
      <c r="C216" s="588"/>
      <c r="D216" s="269" t="s">
        <v>8</v>
      </c>
      <c r="E216" s="269" t="s">
        <v>11</v>
      </c>
      <c r="F216" s="269" t="s">
        <v>8</v>
      </c>
      <c r="G216" s="46" t="s">
        <v>11</v>
      </c>
      <c r="H216" s="42"/>
    </row>
    <row r="217" spans="1:9" s="43" customFormat="1" ht="18" customHeight="1" x14ac:dyDescent="0.25">
      <c r="A217" s="199" t="s">
        <v>159</v>
      </c>
      <c r="B217" s="691"/>
      <c r="C217" s="590"/>
      <c r="D217" s="83">
        <v>37</v>
      </c>
      <c r="E217" s="83">
        <v>37</v>
      </c>
      <c r="F217" s="62">
        <v>50</v>
      </c>
      <c r="G217" s="48">
        <v>50</v>
      </c>
      <c r="H217" s="42"/>
    </row>
    <row r="218" spans="1:9" s="1" customFormat="1" ht="18" customHeight="1" x14ac:dyDescent="0.25">
      <c r="A218" s="199" t="s">
        <v>254</v>
      </c>
      <c r="B218" s="691"/>
      <c r="C218" s="590"/>
      <c r="D218" s="83" t="s">
        <v>263</v>
      </c>
      <c r="E218" s="83">
        <v>7.5</v>
      </c>
      <c r="F218" s="49" t="s">
        <v>290</v>
      </c>
      <c r="G218" s="55">
        <v>10</v>
      </c>
      <c r="H218" s="42"/>
      <c r="I218" s="43"/>
    </row>
    <row r="219" spans="1:9" s="1" customFormat="1" ht="18" customHeight="1" x14ac:dyDescent="0.25">
      <c r="A219" s="199" t="s">
        <v>14</v>
      </c>
      <c r="B219" s="691"/>
      <c r="C219" s="590"/>
      <c r="D219" s="83">
        <v>75</v>
      </c>
      <c r="E219" s="83">
        <v>75</v>
      </c>
      <c r="F219" s="49">
        <v>100</v>
      </c>
      <c r="G219" s="55">
        <v>100</v>
      </c>
      <c r="H219" s="42"/>
      <c r="I219" s="43"/>
    </row>
    <row r="220" spans="1:9" s="1" customFormat="1" ht="18" customHeight="1" x14ac:dyDescent="0.25">
      <c r="A220" s="199" t="s">
        <v>129</v>
      </c>
      <c r="B220" s="691"/>
      <c r="C220" s="590"/>
      <c r="D220" s="83">
        <v>3</v>
      </c>
      <c r="E220" s="83">
        <v>3</v>
      </c>
      <c r="F220" s="62">
        <v>4</v>
      </c>
      <c r="G220" s="48">
        <v>4</v>
      </c>
      <c r="H220" s="42"/>
      <c r="I220" s="43"/>
    </row>
    <row r="221" spans="1:9" s="36" customFormat="1" ht="18" customHeight="1" x14ac:dyDescent="0.25">
      <c r="A221" s="343" t="s">
        <v>289</v>
      </c>
      <c r="B221" s="691"/>
      <c r="C221" s="590"/>
      <c r="D221" s="131">
        <v>0</v>
      </c>
      <c r="E221" s="126">
        <v>112</v>
      </c>
      <c r="F221" s="131">
        <v>0</v>
      </c>
      <c r="G221" s="64">
        <v>150</v>
      </c>
      <c r="H221" s="171"/>
      <c r="I221" s="113"/>
    </row>
    <row r="222" spans="1:9" s="1" customFormat="1" ht="18" customHeight="1" x14ac:dyDescent="0.25">
      <c r="A222" s="343" t="s">
        <v>291</v>
      </c>
      <c r="B222" s="691"/>
      <c r="C222" s="590"/>
      <c r="D222" s="263">
        <v>0</v>
      </c>
      <c r="E222" s="126">
        <v>38</v>
      </c>
      <c r="F222" s="131">
        <v>0</v>
      </c>
      <c r="G222" s="64">
        <v>50</v>
      </c>
      <c r="H222" s="42"/>
      <c r="I222" s="43"/>
    </row>
    <row r="223" spans="1:9" s="1" customFormat="1" ht="18" customHeight="1" x14ac:dyDescent="0.25">
      <c r="A223" s="265" t="s">
        <v>14</v>
      </c>
      <c r="B223" s="691"/>
      <c r="C223" s="590"/>
      <c r="D223" s="263">
        <v>19</v>
      </c>
      <c r="E223" s="83">
        <v>19</v>
      </c>
      <c r="F223" s="62">
        <v>25</v>
      </c>
      <c r="G223" s="48">
        <v>25</v>
      </c>
      <c r="H223" s="42"/>
      <c r="I223" s="43"/>
    </row>
    <row r="224" spans="1:9" s="1" customFormat="1" ht="18" customHeight="1" x14ac:dyDescent="0.25">
      <c r="A224" s="265" t="s">
        <v>129</v>
      </c>
      <c r="B224" s="691"/>
      <c r="C224" s="590"/>
      <c r="D224" s="83">
        <v>1.5</v>
      </c>
      <c r="E224" s="83">
        <v>1.5</v>
      </c>
      <c r="F224" s="62">
        <v>2</v>
      </c>
      <c r="G224" s="48">
        <v>2</v>
      </c>
      <c r="H224" s="42"/>
      <c r="I224" s="43"/>
    </row>
    <row r="225" spans="1:9" s="1" customFormat="1" ht="18" customHeight="1" x14ac:dyDescent="0.25">
      <c r="A225" s="265" t="s">
        <v>130</v>
      </c>
      <c r="B225" s="691"/>
      <c r="C225" s="590"/>
      <c r="D225" s="71">
        <v>1.7</v>
      </c>
      <c r="E225" s="83">
        <v>1.7</v>
      </c>
      <c r="F225" s="62">
        <v>2.2000000000000002</v>
      </c>
      <c r="G225" s="48">
        <v>2.2000000000000002</v>
      </c>
      <c r="H225" s="42"/>
      <c r="I225" s="43"/>
    </row>
    <row r="226" spans="1:9" s="1" customFormat="1" ht="18" customHeight="1" x14ac:dyDescent="0.25">
      <c r="A226" s="265" t="s">
        <v>15</v>
      </c>
      <c r="B226" s="691"/>
      <c r="C226" s="590"/>
      <c r="D226" s="71">
        <v>19</v>
      </c>
      <c r="E226" s="83">
        <v>19</v>
      </c>
      <c r="F226" s="62">
        <v>25</v>
      </c>
      <c r="G226" s="48">
        <v>25</v>
      </c>
      <c r="H226" s="42"/>
      <c r="I226" s="43"/>
    </row>
    <row r="227" spans="1:9" s="1" customFormat="1" ht="18" customHeight="1" x14ac:dyDescent="0.25">
      <c r="A227" s="265" t="s">
        <v>13</v>
      </c>
      <c r="B227" s="691"/>
      <c r="C227" s="590"/>
      <c r="D227" s="71">
        <v>3</v>
      </c>
      <c r="E227" s="83">
        <v>3</v>
      </c>
      <c r="F227" s="62">
        <v>4</v>
      </c>
      <c r="G227" s="48">
        <v>4</v>
      </c>
      <c r="H227" s="42"/>
      <c r="I227" s="43"/>
    </row>
    <row r="228" spans="1:9" s="1" customFormat="1" ht="18" customHeight="1" x14ac:dyDescent="0.25">
      <c r="A228" s="264" t="s">
        <v>203</v>
      </c>
      <c r="B228" s="691"/>
      <c r="C228" s="590"/>
      <c r="D228" s="344">
        <v>2E-3</v>
      </c>
      <c r="E228" s="340">
        <v>2E-3</v>
      </c>
      <c r="F228" s="335">
        <v>3.0000000000000001E-3</v>
      </c>
      <c r="G228" s="345">
        <v>3.0000000000000001E-3</v>
      </c>
      <c r="H228" s="42"/>
      <c r="I228" s="43"/>
    </row>
    <row r="229" spans="1:9" s="2" customFormat="1" ht="15.75" thickBot="1" x14ac:dyDescent="0.3">
      <c r="A229" s="346" t="s">
        <v>16</v>
      </c>
      <c r="B229" s="695"/>
      <c r="C229" s="592"/>
      <c r="D229" s="260">
        <v>0</v>
      </c>
      <c r="E229" s="84" t="s">
        <v>100</v>
      </c>
      <c r="F229" s="260">
        <v>0</v>
      </c>
      <c r="G229" s="53">
        <v>200</v>
      </c>
      <c r="H229" s="19"/>
      <c r="I229" s="20"/>
    </row>
    <row r="230" spans="1:9" s="15" customFormat="1" ht="12.75" thickBot="1" x14ac:dyDescent="0.25">
      <c r="A230" s="681"/>
      <c r="B230" s="682"/>
      <c r="C230" s="682"/>
      <c r="D230" s="682"/>
      <c r="E230" s="682"/>
      <c r="F230" s="682"/>
      <c r="G230" s="683"/>
      <c r="H230" s="85"/>
      <c r="I230" s="86"/>
    </row>
    <row r="231" spans="1:9" s="2" customFormat="1" x14ac:dyDescent="0.25">
      <c r="A231" s="519" t="s">
        <v>20</v>
      </c>
      <c r="B231" s="520"/>
      <c r="C231" s="520"/>
      <c r="D231" s="520"/>
      <c r="E231" s="520"/>
      <c r="F231" s="520"/>
      <c r="G231" s="521"/>
      <c r="H231" s="19"/>
      <c r="I231" s="20"/>
    </row>
    <row r="232" spans="1:9" s="2" customFormat="1" x14ac:dyDescent="0.25">
      <c r="A232" s="87" t="s">
        <v>27</v>
      </c>
      <c r="B232" s="517"/>
      <c r="C232" s="517"/>
      <c r="D232" s="517" t="s">
        <v>100</v>
      </c>
      <c r="E232" s="517"/>
      <c r="F232" s="517" t="s">
        <v>278</v>
      </c>
      <c r="G232" s="518"/>
      <c r="H232" s="19"/>
      <c r="I232" s="20"/>
    </row>
    <row r="233" spans="1:9" s="2" customFormat="1" x14ac:dyDescent="0.25">
      <c r="A233" s="500" t="s">
        <v>25</v>
      </c>
      <c r="B233" s="501"/>
      <c r="C233" s="501"/>
      <c r="D233" s="501"/>
      <c r="E233" s="501"/>
      <c r="F233" s="501"/>
      <c r="G233" s="502"/>
      <c r="H233" s="19"/>
      <c r="I233" s="20"/>
    </row>
    <row r="234" spans="1:9" s="20" customFormat="1" x14ac:dyDescent="0.25">
      <c r="A234" s="18" t="s">
        <v>21</v>
      </c>
      <c r="B234" s="575"/>
      <c r="C234" s="576"/>
      <c r="D234" s="581">
        <f>[1]TDSheet!$E$351</f>
        <v>5.6</v>
      </c>
      <c r="E234" s="581"/>
      <c r="F234" s="581">
        <f>[2]TDSheet!$E$350</f>
        <v>7.4</v>
      </c>
      <c r="G234" s="584"/>
      <c r="H234" s="19"/>
    </row>
    <row r="235" spans="1:9" s="20" customFormat="1" x14ac:dyDescent="0.25">
      <c r="A235" s="18" t="s">
        <v>22</v>
      </c>
      <c r="B235" s="577"/>
      <c r="C235" s="578"/>
      <c r="D235" s="582">
        <f>[1]TDSheet!$F$351</f>
        <v>9.1999999999999993</v>
      </c>
      <c r="E235" s="582"/>
      <c r="F235" s="581">
        <f>[2]TDSheet!$F$350</f>
        <v>12.2</v>
      </c>
      <c r="G235" s="584"/>
      <c r="H235" s="19"/>
    </row>
    <row r="236" spans="1:9" s="20" customFormat="1" x14ac:dyDescent="0.25">
      <c r="A236" s="18" t="s">
        <v>23</v>
      </c>
      <c r="B236" s="577"/>
      <c r="C236" s="578"/>
      <c r="D236" s="582">
        <f>[1]TDSheet!$G$351</f>
        <v>23.4</v>
      </c>
      <c r="E236" s="582"/>
      <c r="F236" s="581">
        <f>[2]TDSheet!$G$350</f>
        <v>31.2</v>
      </c>
      <c r="G236" s="584"/>
      <c r="H236" s="19"/>
    </row>
    <row r="237" spans="1:9" s="20" customFormat="1" x14ac:dyDescent="0.25">
      <c r="A237" s="18" t="s">
        <v>24</v>
      </c>
      <c r="B237" s="577"/>
      <c r="C237" s="578"/>
      <c r="D237" s="581">
        <f>[1]TDSheet!$H$351</f>
        <v>216.3</v>
      </c>
      <c r="E237" s="581"/>
      <c r="F237" s="581">
        <f>[2]TDSheet!$H$350</f>
        <v>288.39999999999998</v>
      </c>
      <c r="G237" s="584"/>
      <c r="H237" s="19"/>
    </row>
    <row r="238" spans="1:9" s="20" customFormat="1" ht="15.75" thickBot="1" x14ac:dyDescent="0.3">
      <c r="A238" s="21" t="s">
        <v>26</v>
      </c>
      <c r="B238" s="579"/>
      <c r="C238" s="580"/>
      <c r="D238" s="585">
        <f>[1]TDSheet!$I$351</f>
        <v>1.3</v>
      </c>
      <c r="E238" s="585"/>
      <c r="F238" s="603">
        <f>[2]TDSheet!$I$350</f>
        <v>1.56</v>
      </c>
      <c r="G238" s="687"/>
      <c r="H238" s="19"/>
    </row>
    <row r="239" spans="1:9" s="2" customFormat="1" ht="15.75" thickBot="1" x14ac:dyDescent="0.3">
      <c r="A239" s="16"/>
      <c r="B239" s="88"/>
      <c r="C239" s="88"/>
      <c r="D239" s="89"/>
      <c r="E239" s="89"/>
      <c r="F239" s="88"/>
      <c r="G239" s="90"/>
      <c r="H239" s="19"/>
      <c r="I239" s="20"/>
    </row>
    <row r="240" spans="1:9" s="2" customFormat="1" x14ac:dyDescent="0.25">
      <c r="A240" s="483" t="s">
        <v>28</v>
      </c>
      <c r="B240" s="485" t="s">
        <v>292</v>
      </c>
      <c r="C240" s="485"/>
      <c r="D240" s="485"/>
      <c r="E240" s="485"/>
      <c r="F240" s="485"/>
      <c r="G240" s="486"/>
      <c r="H240" s="19"/>
      <c r="I240" s="20"/>
    </row>
    <row r="241" spans="1:9" s="2" customFormat="1" ht="64.5" customHeight="1" thickBot="1" x14ac:dyDescent="0.3">
      <c r="A241" s="503"/>
      <c r="B241" s="489"/>
      <c r="C241" s="489"/>
      <c r="D241" s="489"/>
      <c r="E241" s="489"/>
      <c r="F241" s="489"/>
      <c r="G241" s="490"/>
      <c r="H241" s="19"/>
      <c r="I241" s="20"/>
    </row>
  </sheetData>
  <sheetProtection algorithmName="SHA-512" hashValue="i7Yj7Sruxn3SgTLEK9OhhiI/EWjIcrBNW/Qvmwxya67PSPxr7rBxvZCepX+f0YDQgki1MnvuVfrxKxn0KWbTHQ==" saltValue="7rzRt4vq6L7DUjGP4Jh4Wg==" spinCount="100000" sheet="1" objects="1" scenarios="1"/>
  <mergeCells count="217">
    <mergeCell ref="B117:G117"/>
    <mergeCell ref="B118:G118"/>
    <mergeCell ref="B119:G119"/>
    <mergeCell ref="F110:G110"/>
    <mergeCell ref="D111:E111"/>
    <mergeCell ref="F111:G111"/>
    <mergeCell ref="D112:E112"/>
    <mergeCell ref="F112:G112"/>
    <mergeCell ref="A114:A115"/>
    <mergeCell ref="B114:G115"/>
    <mergeCell ref="B106:C106"/>
    <mergeCell ref="D106:E106"/>
    <mergeCell ref="F106:G106"/>
    <mergeCell ref="A107:G107"/>
    <mergeCell ref="B108:C112"/>
    <mergeCell ref="D108:E108"/>
    <mergeCell ref="F108:G108"/>
    <mergeCell ref="D109:E109"/>
    <mergeCell ref="F109:G109"/>
    <mergeCell ref="D110:E110"/>
    <mergeCell ref="A92:A94"/>
    <mergeCell ref="B92:G92"/>
    <mergeCell ref="B93:G93"/>
    <mergeCell ref="B94:C103"/>
    <mergeCell ref="A104:G104"/>
    <mergeCell ref="A105:G105"/>
    <mergeCell ref="A85:A86"/>
    <mergeCell ref="B85:G86"/>
    <mergeCell ref="B88:G88"/>
    <mergeCell ref="B89:G89"/>
    <mergeCell ref="B90:G90"/>
    <mergeCell ref="B91:G91"/>
    <mergeCell ref="D81:E81"/>
    <mergeCell ref="F81:G81"/>
    <mergeCell ref="D82:E82"/>
    <mergeCell ref="F82:G82"/>
    <mergeCell ref="D83:E83"/>
    <mergeCell ref="F83:G83"/>
    <mergeCell ref="A76:G76"/>
    <mergeCell ref="B77:C77"/>
    <mergeCell ref="D77:E77"/>
    <mergeCell ref="F77:G77"/>
    <mergeCell ref="A78:G78"/>
    <mergeCell ref="B79:C83"/>
    <mergeCell ref="D79:E79"/>
    <mergeCell ref="F79:G79"/>
    <mergeCell ref="D80:E80"/>
    <mergeCell ref="F80:G80"/>
    <mergeCell ref="A143:A144"/>
    <mergeCell ref="B143:G144"/>
    <mergeCell ref="B30:G30"/>
    <mergeCell ref="B31:G31"/>
    <mergeCell ref="B32:G32"/>
    <mergeCell ref="B59:G59"/>
    <mergeCell ref="B60:G60"/>
    <mergeCell ref="B61:G61"/>
    <mergeCell ref="B62:G62"/>
    <mergeCell ref="A63:A65"/>
    <mergeCell ref="D139:E139"/>
    <mergeCell ref="F139:G139"/>
    <mergeCell ref="D140:E140"/>
    <mergeCell ref="F140:G140"/>
    <mergeCell ref="D141:E141"/>
    <mergeCell ref="F141:G141"/>
    <mergeCell ref="A134:G134"/>
    <mergeCell ref="B135:C135"/>
    <mergeCell ref="D135:E135"/>
    <mergeCell ref="F135:G135"/>
    <mergeCell ref="A136:G136"/>
    <mergeCell ref="B137:C141"/>
    <mergeCell ref="D137:E137"/>
    <mergeCell ref="F137:G137"/>
    <mergeCell ref="D138:E138"/>
    <mergeCell ref="F138:G138"/>
    <mergeCell ref="B120:G120"/>
    <mergeCell ref="A121:A123"/>
    <mergeCell ref="B121:G121"/>
    <mergeCell ref="B122:G122"/>
    <mergeCell ref="B123:C132"/>
    <mergeCell ref="A133:G133"/>
    <mergeCell ref="F238:G238"/>
    <mergeCell ref="A230:G230"/>
    <mergeCell ref="A231:G231"/>
    <mergeCell ref="B232:C232"/>
    <mergeCell ref="D232:E232"/>
    <mergeCell ref="F232:G232"/>
    <mergeCell ref="A233:G233"/>
    <mergeCell ref="B210:G210"/>
    <mergeCell ref="B211:G211"/>
    <mergeCell ref="B212:G212"/>
    <mergeCell ref="B213:G213"/>
    <mergeCell ref="A214:A216"/>
    <mergeCell ref="B214:G214"/>
    <mergeCell ref="B215:G215"/>
    <mergeCell ref="B216:C229"/>
    <mergeCell ref="F203:G203"/>
    <mergeCell ref="A240:A241"/>
    <mergeCell ref="B240:G241"/>
    <mergeCell ref="B234:C238"/>
    <mergeCell ref="D234:E234"/>
    <mergeCell ref="F234:G234"/>
    <mergeCell ref="D235:E235"/>
    <mergeCell ref="F235:G235"/>
    <mergeCell ref="D236:E236"/>
    <mergeCell ref="F236:G236"/>
    <mergeCell ref="D237:E237"/>
    <mergeCell ref="F237:G237"/>
    <mergeCell ref="D238:E238"/>
    <mergeCell ref="D204:E204"/>
    <mergeCell ref="F204:G204"/>
    <mergeCell ref="D205:E205"/>
    <mergeCell ref="F205:G205"/>
    <mergeCell ref="A207:A208"/>
    <mergeCell ref="B207:G208"/>
    <mergeCell ref="B199:C199"/>
    <mergeCell ref="D199:E199"/>
    <mergeCell ref="F199:G199"/>
    <mergeCell ref="A200:G200"/>
    <mergeCell ref="B201:C205"/>
    <mergeCell ref="D201:E201"/>
    <mergeCell ref="F201:G201"/>
    <mergeCell ref="D202:E202"/>
    <mergeCell ref="F202:G202"/>
    <mergeCell ref="D203:E203"/>
    <mergeCell ref="A185:A187"/>
    <mergeCell ref="B185:G185"/>
    <mergeCell ref="B186:G186"/>
    <mergeCell ref="B187:C196"/>
    <mergeCell ref="A197:G197"/>
    <mergeCell ref="A198:G198"/>
    <mergeCell ref="A56:A57"/>
    <mergeCell ref="B56:G57"/>
    <mergeCell ref="B181:G181"/>
    <mergeCell ref="B182:G182"/>
    <mergeCell ref="B183:G183"/>
    <mergeCell ref="B184:G184"/>
    <mergeCell ref="B63:G63"/>
    <mergeCell ref="B64:G64"/>
    <mergeCell ref="B65:C74"/>
    <mergeCell ref="A75:G75"/>
    <mergeCell ref="B146:G146"/>
    <mergeCell ref="B147:G147"/>
    <mergeCell ref="B148:G148"/>
    <mergeCell ref="B149:G149"/>
    <mergeCell ref="A150:A152"/>
    <mergeCell ref="B150:G150"/>
    <mergeCell ref="B151:G151"/>
    <mergeCell ref="B152:C167"/>
    <mergeCell ref="D52:E52"/>
    <mergeCell ref="F52:G52"/>
    <mergeCell ref="D53:E53"/>
    <mergeCell ref="F53:G53"/>
    <mergeCell ref="D54:E54"/>
    <mergeCell ref="F54:G54"/>
    <mergeCell ref="A47:G47"/>
    <mergeCell ref="B48:C48"/>
    <mergeCell ref="D48:E48"/>
    <mergeCell ref="F48:G48"/>
    <mergeCell ref="A49:G49"/>
    <mergeCell ref="B50:C54"/>
    <mergeCell ref="D50:E50"/>
    <mergeCell ref="F50:G50"/>
    <mergeCell ref="D51:E51"/>
    <mergeCell ref="F51:G51"/>
    <mergeCell ref="B33:G33"/>
    <mergeCell ref="A34:A36"/>
    <mergeCell ref="B34:G34"/>
    <mergeCell ref="B35:G35"/>
    <mergeCell ref="B36:C45"/>
    <mergeCell ref="A46:G46"/>
    <mergeCell ref="F25:G25"/>
    <mergeCell ref="A27:A28"/>
    <mergeCell ref="B27:G28"/>
    <mergeCell ref="B21:C25"/>
    <mergeCell ref="D21:E21"/>
    <mergeCell ref="F21:G21"/>
    <mergeCell ref="D22:E22"/>
    <mergeCell ref="F22:G22"/>
    <mergeCell ref="D23:E23"/>
    <mergeCell ref="F23:G23"/>
    <mergeCell ref="D24:E24"/>
    <mergeCell ref="F24:G24"/>
    <mergeCell ref="D25:E25"/>
    <mergeCell ref="A17:G17"/>
    <mergeCell ref="A18:G18"/>
    <mergeCell ref="B19:C19"/>
    <mergeCell ref="D19:E19"/>
    <mergeCell ref="F19:G19"/>
    <mergeCell ref="A20:G20"/>
    <mergeCell ref="B1:G1"/>
    <mergeCell ref="B2:G2"/>
    <mergeCell ref="B3:G3"/>
    <mergeCell ref="B4:G4"/>
    <mergeCell ref="A5:A7"/>
    <mergeCell ref="B5:G5"/>
    <mergeCell ref="B6:G6"/>
    <mergeCell ref="B7:C16"/>
    <mergeCell ref="A178:A179"/>
    <mergeCell ref="B178:G179"/>
    <mergeCell ref="D158:G158"/>
    <mergeCell ref="A168:G168"/>
    <mergeCell ref="A169:G169"/>
    <mergeCell ref="B170:C170"/>
    <mergeCell ref="D170:E170"/>
    <mergeCell ref="F170:G170"/>
    <mergeCell ref="A171:G171"/>
    <mergeCell ref="B172:C176"/>
    <mergeCell ref="D172:E172"/>
    <mergeCell ref="F172:G172"/>
    <mergeCell ref="D173:E173"/>
    <mergeCell ref="F173:G173"/>
    <mergeCell ref="D174:E174"/>
    <mergeCell ref="F174:G174"/>
    <mergeCell ref="D175:E175"/>
    <mergeCell ref="F175:G175"/>
    <mergeCell ref="D176:E176"/>
    <mergeCell ref="F176:G17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61"/>
  <sheetViews>
    <sheetView topLeftCell="A102" workbookViewId="0">
      <selection activeCell="I109" sqref="I109"/>
    </sheetView>
  </sheetViews>
  <sheetFormatPr defaultRowHeight="15" x14ac:dyDescent="0.25"/>
  <cols>
    <col min="1" max="1" width="39.7109375" style="40" customWidth="1"/>
    <col min="2" max="2" width="11.28515625" style="91" customWidth="1"/>
    <col min="3" max="3" width="10.5703125" style="40" customWidth="1"/>
    <col min="4" max="4" width="9.85546875" style="40" customWidth="1"/>
    <col min="5" max="5" width="13.5703125" style="40" customWidth="1"/>
    <col min="6" max="6" width="11.85546875" style="40" customWidth="1"/>
    <col min="7" max="7" width="15.7109375" style="40" customWidth="1"/>
    <col min="8" max="10" width="9.140625" style="40"/>
  </cols>
  <sheetData>
    <row r="1" spans="1:10" s="40" customFormat="1" ht="25.5" customHeight="1" x14ac:dyDescent="0.25">
      <c r="A1" s="79" t="s">
        <v>0</v>
      </c>
      <c r="B1" s="610" t="s">
        <v>878</v>
      </c>
      <c r="C1" s="610"/>
      <c r="D1" s="610"/>
      <c r="E1" s="610"/>
      <c r="F1" s="610"/>
      <c r="G1" s="611"/>
      <c r="H1" s="19"/>
    </row>
    <row r="2" spans="1:10" s="1" customFormat="1" ht="21.75" customHeight="1" x14ac:dyDescent="0.25">
      <c r="A2" s="41" t="s">
        <v>2</v>
      </c>
      <c r="B2" s="507" t="s">
        <v>309</v>
      </c>
      <c r="C2" s="507"/>
      <c r="D2" s="507"/>
      <c r="E2" s="507"/>
      <c r="F2" s="507"/>
      <c r="G2" s="508"/>
      <c r="H2" s="42"/>
      <c r="I2" s="43"/>
      <c r="J2" s="43"/>
    </row>
    <row r="3" spans="1:10" s="1" customFormat="1" ht="18.75" customHeight="1" x14ac:dyDescent="0.25">
      <c r="A3" s="41" t="s">
        <v>4</v>
      </c>
      <c r="B3" s="507" t="s">
        <v>326</v>
      </c>
      <c r="C3" s="507"/>
      <c r="D3" s="507"/>
      <c r="E3" s="507"/>
      <c r="F3" s="507"/>
      <c r="G3" s="508"/>
      <c r="H3" s="42"/>
      <c r="I3" s="43"/>
      <c r="J3" s="43"/>
    </row>
    <row r="4" spans="1:10" s="1" customFormat="1" ht="45.75" customHeight="1" x14ac:dyDescent="0.25">
      <c r="A4" s="45" t="s">
        <v>5</v>
      </c>
      <c r="B4" s="677" t="s">
        <v>220</v>
      </c>
      <c r="C4" s="677"/>
      <c r="D4" s="677"/>
      <c r="E4" s="677"/>
      <c r="F4" s="677"/>
      <c r="G4" s="678"/>
      <c r="H4" s="42"/>
      <c r="I4" s="43"/>
      <c r="J4" s="43"/>
    </row>
    <row r="5" spans="1:10" x14ac:dyDescent="0.25">
      <c r="A5" s="696" t="s">
        <v>7</v>
      </c>
      <c r="B5" s="514" t="s">
        <v>9</v>
      </c>
      <c r="C5" s="514"/>
      <c r="D5" s="514"/>
      <c r="E5" s="514"/>
      <c r="F5" s="514"/>
      <c r="G5" s="515"/>
      <c r="H5" s="19"/>
    </row>
    <row r="6" spans="1:10" x14ac:dyDescent="0.25">
      <c r="A6" s="696"/>
      <c r="B6" s="514" t="s">
        <v>10</v>
      </c>
      <c r="C6" s="514"/>
      <c r="D6" s="514"/>
      <c r="E6" s="514"/>
      <c r="F6" s="514"/>
      <c r="G6" s="515"/>
      <c r="H6" s="19"/>
    </row>
    <row r="7" spans="1:10" s="1" customFormat="1" ht="20.25" customHeight="1" x14ac:dyDescent="0.25">
      <c r="A7" s="696"/>
      <c r="B7" s="697"/>
      <c r="C7" s="697"/>
      <c r="D7" s="269" t="s">
        <v>8</v>
      </c>
      <c r="E7" s="269" t="s">
        <v>11</v>
      </c>
      <c r="F7" s="269" t="s">
        <v>8</v>
      </c>
      <c r="G7" s="46" t="s">
        <v>11</v>
      </c>
      <c r="H7" s="42"/>
      <c r="I7" s="43"/>
      <c r="J7" s="43"/>
    </row>
    <row r="8" spans="1:10" s="1" customFormat="1" ht="18" customHeight="1" x14ac:dyDescent="0.25">
      <c r="A8" s="82" t="s">
        <v>323</v>
      </c>
      <c r="B8" s="697"/>
      <c r="C8" s="697"/>
      <c r="D8" s="83">
        <v>21</v>
      </c>
      <c r="E8" s="83" t="s">
        <v>858</v>
      </c>
      <c r="F8" s="62">
        <v>32</v>
      </c>
      <c r="G8" s="48" t="s">
        <v>859</v>
      </c>
      <c r="H8" s="42"/>
      <c r="I8" s="43"/>
      <c r="J8" s="43"/>
    </row>
    <row r="9" spans="1:10" s="1" customFormat="1" ht="18" customHeight="1" x14ac:dyDescent="0.25">
      <c r="A9" s="82" t="s">
        <v>889</v>
      </c>
      <c r="B9" s="697"/>
      <c r="C9" s="697"/>
      <c r="D9" s="83">
        <v>5.3</v>
      </c>
      <c r="E9" s="83">
        <v>5</v>
      </c>
      <c r="F9" s="62">
        <v>8</v>
      </c>
      <c r="G9" s="55">
        <v>7.5</v>
      </c>
      <c r="H9" s="42"/>
      <c r="I9" s="43"/>
      <c r="J9" s="43"/>
    </row>
    <row r="10" spans="1:10" s="1" customFormat="1" ht="18" customHeight="1" x14ac:dyDescent="0.25">
      <c r="A10" s="82" t="s">
        <v>171</v>
      </c>
      <c r="B10" s="697"/>
      <c r="C10" s="697"/>
      <c r="D10" s="83">
        <v>2.5</v>
      </c>
      <c r="E10" s="83">
        <v>2.5</v>
      </c>
      <c r="F10" s="62">
        <v>3</v>
      </c>
      <c r="G10" s="48">
        <v>3</v>
      </c>
      <c r="H10" s="42"/>
      <c r="I10" s="43"/>
      <c r="J10" s="43"/>
    </row>
    <row r="11" spans="1:10" s="2" customFormat="1" x14ac:dyDescent="0.25">
      <c r="A11" s="301" t="s">
        <v>16</v>
      </c>
      <c r="B11" s="697"/>
      <c r="C11" s="697"/>
      <c r="D11" s="261">
        <v>0</v>
      </c>
      <c r="E11" s="347" t="s">
        <v>312</v>
      </c>
      <c r="F11" s="261">
        <v>0</v>
      </c>
      <c r="G11" s="348">
        <v>60</v>
      </c>
      <c r="H11" s="19"/>
      <c r="I11" s="20"/>
      <c r="J11" s="20"/>
    </row>
    <row r="12" spans="1:10" s="81" customFormat="1" ht="18" customHeight="1" thickBot="1" x14ac:dyDescent="0.3">
      <c r="A12" s="701" t="s">
        <v>324</v>
      </c>
      <c r="B12" s="702"/>
      <c r="C12" s="702"/>
      <c r="D12" s="702"/>
      <c r="E12" s="702"/>
      <c r="F12" s="702"/>
      <c r="G12" s="703"/>
      <c r="H12" s="209"/>
      <c r="I12" s="107"/>
      <c r="J12" s="107"/>
    </row>
    <row r="13" spans="1:10" s="2" customFormat="1" x14ac:dyDescent="0.25">
      <c r="A13" s="519" t="s">
        <v>20</v>
      </c>
      <c r="B13" s="520"/>
      <c r="C13" s="520"/>
      <c r="D13" s="520"/>
      <c r="E13" s="520"/>
      <c r="F13" s="520"/>
      <c r="G13" s="521"/>
      <c r="H13" s="19"/>
      <c r="I13" s="20"/>
      <c r="J13" s="20"/>
    </row>
    <row r="14" spans="1:10" s="2" customFormat="1" x14ac:dyDescent="0.25">
      <c r="A14" s="87" t="s">
        <v>27</v>
      </c>
      <c r="B14" s="517"/>
      <c r="C14" s="517"/>
      <c r="D14" s="517" t="s">
        <v>312</v>
      </c>
      <c r="E14" s="517"/>
      <c r="F14" s="517" t="s">
        <v>316</v>
      </c>
      <c r="G14" s="518"/>
      <c r="H14" s="19"/>
      <c r="I14" s="20"/>
      <c r="J14" s="20"/>
    </row>
    <row r="15" spans="1:10" s="2" customFormat="1" x14ac:dyDescent="0.25">
      <c r="A15" s="500" t="s">
        <v>25</v>
      </c>
      <c r="B15" s="501"/>
      <c r="C15" s="501"/>
      <c r="D15" s="501"/>
      <c r="E15" s="501"/>
      <c r="F15" s="501"/>
      <c r="G15" s="502"/>
      <c r="H15" s="19"/>
      <c r="I15" s="20"/>
      <c r="J15" s="20"/>
    </row>
    <row r="16" spans="1:10" s="20" customFormat="1" x14ac:dyDescent="0.25">
      <c r="A16" s="18" t="s">
        <v>21</v>
      </c>
      <c r="B16" s="575"/>
      <c r="C16" s="576"/>
      <c r="D16" s="581">
        <f>[1]TDSheet!$E$21</f>
        <v>0.1</v>
      </c>
      <c r="E16" s="581"/>
      <c r="F16" s="581">
        <f>[2]TDSheet!$E$21</f>
        <v>0.2</v>
      </c>
      <c r="G16" s="584"/>
      <c r="H16" s="19"/>
    </row>
    <row r="17" spans="1:10" s="20" customFormat="1" x14ac:dyDescent="0.25">
      <c r="A17" s="18" t="s">
        <v>22</v>
      </c>
      <c r="B17" s="577"/>
      <c r="C17" s="578"/>
      <c r="D17" s="582">
        <f>[1]TDSheet!$F$21</f>
        <v>3.8</v>
      </c>
      <c r="E17" s="582"/>
      <c r="F17" s="581">
        <f>[2]TDSheet!$F$21</f>
        <v>5.24</v>
      </c>
      <c r="G17" s="584"/>
      <c r="H17" s="19"/>
    </row>
    <row r="18" spans="1:10" s="20" customFormat="1" x14ac:dyDescent="0.25">
      <c r="A18" s="18" t="s">
        <v>23</v>
      </c>
      <c r="B18" s="577"/>
      <c r="C18" s="578"/>
      <c r="D18" s="582">
        <f>[1]TDSheet!$G$21</f>
        <v>0.4</v>
      </c>
      <c r="E18" s="582"/>
      <c r="F18" s="581">
        <f>[2]TDSheet!$G$21</f>
        <v>1.1000000000000001</v>
      </c>
      <c r="G18" s="584"/>
      <c r="H18" s="19"/>
    </row>
    <row r="19" spans="1:10" s="20" customFormat="1" x14ac:dyDescent="0.25">
      <c r="A19" s="18" t="s">
        <v>24</v>
      </c>
      <c r="B19" s="577"/>
      <c r="C19" s="578"/>
      <c r="D19" s="581">
        <f>[1]TDSheet!$H$21</f>
        <v>27.1</v>
      </c>
      <c r="E19" s="581"/>
      <c r="F19" s="593">
        <f>[2]TDSheet!$H$21</f>
        <v>45.57</v>
      </c>
      <c r="G19" s="594"/>
      <c r="H19" s="19"/>
    </row>
    <row r="20" spans="1:10" s="20" customFormat="1" ht="15.75" thickBot="1" x14ac:dyDescent="0.3">
      <c r="A20" s="21" t="s">
        <v>26</v>
      </c>
      <c r="B20" s="579"/>
      <c r="C20" s="580"/>
      <c r="D20" s="585">
        <f>[1]TDSheet!$I$21</f>
        <v>1.6</v>
      </c>
      <c r="E20" s="585"/>
      <c r="F20" s="585">
        <f>[2]TDSheet!$I$21</f>
        <v>2</v>
      </c>
      <c r="G20" s="586"/>
      <c r="H20" s="19"/>
    </row>
    <row r="21" spans="1:10" s="2" customFormat="1" ht="15.75" thickBot="1" x14ac:dyDescent="0.3">
      <c r="A21" s="16"/>
      <c r="B21" s="88"/>
      <c r="C21" s="88"/>
      <c r="D21" s="89"/>
      <c r="E21" s="89"/>
      <c r="F21" s="88"/>
      <c r="G21" s="90"/>
      <c r="H21" s="19"/>
      <c r="I21" s="20"/>
      <c r="J21" s="20"/>
    </row>
    <row r="22" spans="1:10" s="2" customFormat="1" x14ac:dyDescent="0.25">
      <c r="A22" s="483" t="s">
        <v>28</v>
      </c>
      <c r="B22" s="485" t="s">
        <v>325</v>
      </c>
      <c r="C22" s="485"/>
      <c r="D22" s="485"/>
      <c r="E22" s="485"/>
      <c r="F22" s="485"/>
      <c r="G22" s="486"/>
      <c r="H22" s="19"/>
      <c r="I22" s="20"/>
      <c r="J22" s="20"/>
    </row>
    <row r="23" spans="1:10" s="2" customFormat="1" ht="203.25" customHeight="1" thickBot="1" x14ac:dyDescent="0.3">
      <c r="A23" s="503"/>
      <c r="B23" s="489"/>
      <c r="C23" s="489"/>
      <c r="D23" s="489"/>
      <c r="E23" s="489"/>
      <c r="F23" s="489"/>
      <c r="G23" s="490"/>
      <c r="H23" s="19"/>
      <c r="I23" s="20"/>
      <c r="J23" s="20"/>
    </row>
    <row r="24" spans="1:10" ht="15.75" thickBot="1" x14ac:dyDescent="0.3"/>
    <row r="25" spans="1:10" s="40" customFormat="1" ht="25.5" customHeight="1" x14ac:dyDescent="0.25">
      <c r="A25" s="79" t="s">
        <v>0</v>
      </c>
      <c r="B25" s="671" t="s">
        <v>356</v>
      </c>
      <c r="C25" s="671"/>
      <c r="D25" s="671"/>
      <c r="E25" s="671"/>
      <c r="F25" s="671"/>
      <c r="G25" s="672"/>
      <c r="H25" s="19"/>
    </row>
    <row r="26" spans="1:10" s="1" customFormat="1" ht="21.75" customHeight="1" x14ac:dyDescent="0.25">
      <c r="A26" s="41" t="s">
        <v>2</v>
      </c>
      <c r="B26" s="507" t="s">
        <v>311</v>
      </c>
      <c r="C26" s="507"/>
      <c r="D26" s="507"/>
      <c r="E26" s="507"/>
      <c r="F26" s="507"/>
      <c r="G26" s="508"/>
      <c r="H26" s="42"/>
      <c r="I26" s="43"/>
      <c r="J26" s="43"/>
    </row>
    <row r="27" spans="1:10" s="1" customFormat="1" ht="18.75" customHeight="1" x14ac:dyDescent="0.25">
      <c r="A27" s="41" t="s">
        <v>4</v>
      </c>
      <c r="B27" s="507">
        <v>13</v>
      </c>
      <c r="C27" s="507"/>
      <c r="D27" s="507"/>
      <c r="E27" s="507"/>
      <c r="F27" s="507"/>
      <c r="G27" s="508"/>
      <c r="H27" s="42"/>
      <c r="I27" s="43"/>
      <c r="J27" s="43"/>
    </row>
    <row r="28" spans="1:10" s="1" customFormat="1" ht="45.75" customHeight="1" x14ac:dyDescent="0.25">
      <c r="A28" s="45" t="s">
        <v>5</v>
      </c>
      <c r="B28" s="677" t="s">
        <v>6</v>
      </c>
      <c r="C28" s="677"/>
      <c r="D28" s="677"/>
      <c r="E28" s="677"/>
      <c r="F28" s="677"/>
      <c r="G28" s="678"/>
      <c r="H28" s="42"/>
      <c r="I28" s="43"/>
      <c r="J28" s="43"/>
    </row>
    <row r="29" spans="1:10" x14ac:dyDescent="0.25">
      <c r="A29" s="696" t="s">
        <v>7</v>
      </c>
      <c r="B29" s="514" t="s">
        <v>9</v>
      </c>
      <c r="C29" s="514"/>
      <c r="D29" s="514"/>
      <c r="E29" s="514"/>
      <c r="F29" s="514"/>
      <c r="G29" s="515"/>
      <c r="H29" s="19"/>
    </row>
    <row r="30" spans="1:10" x14ac:dyDescent="0.25">
      <c r="A30" s="696"/>
      <c r="B30" s="514" t="s">
        <v>10</v>
      </c>
      <c r="C30" s="514"/>
      <c r="D30" s="514"/>
      <c r="E30" s="514"/>
      <c r="F30" s="514"/>
      <c r="G30" s="515"/>
      <c r="H30" s="19"/>
    </row>
    <row r="31" spans="1:10" s="1" customFormat="1" ht="20.25" customHeight="1" x14ac:dyDescent="0.25">
      <c r="A31" s="696"/>
      <c r="B31" s="697"/>
      <c r="C31" s="697"/>
      <c r="D31" s="269" t="s">
        <v>8</v>
      </c>
      <c r="E31" s="269" t="s">
        <v>11</v>
      </c>
      <c r="F31" s="269" t="s">
        <v>8</v>
      </c>
      <c r="G31" s="46" t="s">
        <v>11</v>
      </c>
      <c r="H31" s="42"/>
      <c r="I31" s="43"/>
      <c r="J31" s="43"/>
    </row>
    <row r="32" spans="1:10" s="1" customFormat="1" ht="18" customHeight="1" x14ac:dyDescent="0.25">
      <c r="A32" s="82" t="s">
        <v>313</v>
      </c>
      <c r="B32" s="697"/>
      <c r="C32" s="697"/>
      <c r="D32" s="83">
        <v>48</v>
      </c>
      <c r="E32" s="83">
        <v>38</v>
      </c>
      <c r="F32" s="62">
        <v>72</v>
      </c>
      <c r="G32" s="48">
        <v>57</v>
      </c>
      <c r="H32" s="42"/>
      <c r="I32" s="43"/>
      <c r="J32" s="43"/>
    </row>
    <row r="33" spans="1:10" s="1" customFormat="1" ht="18" customHeight="1" x14ac:dyDescent="0.25">
      <c r="A33" s="82" t="s">
        <v>314</v>
      </c>
      <c r="B33" s="697"/>
      <c r="C33" s="697"/>
      <c r="D33" s="83">
        <v>5</v>
      </c>
      <c r="E33" s="83">
        <v>4</v>
      </c>
      <c r="F33" s="49">
        <v>7.5</v>
      </c>
      <c r="G33" s="55">
        <v>6</v>
      </c>
      <c r="H33" s="42"/>
      <c r="I33" s="43"/>
      <c r="J33" s="43"/>
    </row>
    <row r="34" spans="1:10" s="1" customFormat="1" ht="18" customHeight="1" x14ac:dyDescent="0.25">
      <c r="A34" s="82" t="s">
        <v>171</v>
      </c>
      <c r="B34" s="697"/>
      <c r="C34" s="697"/>
      <c r="D34" s="83">
        <v>3</v>
      </c>
      <c r="E34" s="83">
        <v>3</v>
      </c>
      <c r="F34" s="49">
        <v>4.4000000000000004</v>
      </c>
      <c r="G34" s="55">
        <v>4.4000000000000004</v>
      </c>
      <c r="H34" s="42"/>
      <c r="I34" s="43"/>
      <c r="J34" s="43"/>
    </row>
    <row r="35" spans="1:10" s="2" customFormat="1" x14ac:dyDescent="0.25">
      <c r="A35" s="301" t="s">
        <v>16</v>
      </c>
      <c r="B35" s="697"/>
      <c r="C35" s="697"/>
      <c r="D35" s="261">
        <v>0</v>
      </c>
      <c r="E35" s="347" t="s">
        <v>312</v>
      </c>
      <c r="F35" s="261">
        <v>0</v>
      </c>
      <c r="G35" s="348">
        <v>60</v>
      </c>
      <c r="H35" s="19"/>
      <c r="I35" s="20"/>
      <c r="J35" s="20"/>
    </row>
    <row r="36" spans="1:10" s="15" customFormat="1" ht="12.75" thickBot="1" x14ac:dyDescent="0.25">
      <c r="A36" s="681" t="s">
        <v>315</v>
      </c>
      <c r="B36" s="682"/>
      <c r="C36" s="682"/>
      <c r="D36" s="682"/>
      <c r="E36" s="682"/>
      <c r="F36" s="682"/>
      <c r="G36" s="683"/>
      <c r="H36" s="85"/>
      <c r="I36" s="86"/>
      <c r="J36" s="86"/>
    </row>
    <row r="37" spans="1:10" s="2" customFormat="1" x14ac:dyDescent="0.25">
      <c r="A37" s="519" t="s">
        <v>20</v>
      </c>
      <c r="B37" s="520"/>
      <c r="C37" s="520"/>
      <c r="D37" s="520"/>
      <c r="E37" s="520"/>
      <c r="F37" s="520"/>
      <c r="G37" s="521"/>
      <c r="H37" s="19"/>
      <c r="I37" s="20"/>
      <c r="J37" s="20"/>
    </row>
    <row r="38" spans="1:10" s="2" customFormat="1" x14ac:dyDescent="0.25">
      <c r="A38" s="87" t="s">
        <v>27</v>
      </c>
      <c r="B38" s="517"/>
      <c r="C38" s="517"/>
      <c r="D38" s="517" t="s">
        <v>312</v>
      </c>
      <c r="E38" s="517"/>
      <c r="F38" s="517" t="s">
        <v>316</v>
      </c>
      <c r="G38" s="518"/>
      <c r="H38" s="19"/>
      <c r="I38" s="20"/>
      <c r="J38" s="20"/>
    </row>
    <row r="39" spans="1:10" s="2" customFormat="1" x14ac:dyDescent="0.25">
      <c r="A39" s="500" t="s">
        <v>25</v>
      </c>
      <c r="B39" s="501"/>
      <c r="C39" s="501"/>
      <c r="D39" s="501"/>
      <c r="E39" s="501"/>
      <c r="F39" s="501"/>
      <c r="G39" s="502"/>
      <c r="H39" s="19"/>
      <c r="I39" s="20"/>
      <c r="J39" s="20"/>
    </row>
    <row r="40" spans="1:10" s="20" customFormat="1" x14ac:dyDescent="0.25">
      <c r="A40" s="18" t="s">
        <v>21</v>
      </c>
      <c r="B40" s="575"/>
      <c r="C40" s="576"/>
      <c r="D40" s="581">
        <f>[1]TDSheet!$E$31</f>
        <v>0.2</v>
      </c>
      <c r="E40" s="581"/>
      <c r="F40" s="581">
        <f>[2]TDSheet!$E$31</f>
        <v>0.3</v>
      </c>
      <c r="G40" s="584"/>
      <c r="H40" s="19"/>
    </row>
    <row r="41" spans="1:10" s="20" customFormat="1" x14ac:dyDescent="0.25">
      <c r="A41" s="18" t="s">
        <v>22</v>
      </c>
      <c r="B41" s="577"/>
      <c r="C41" s="578"/>
      <c r="D41" s="582">
        <f>[1]TDSheet!$F$31</f>
        <v>2.9</v>
      </c>
      <c r="E41" s="582"/>
      <c r="F41" s="581">
        <f>[2]TDSheet!$F$31</f>
        <v>4.4400000000000004</v>
      </c>
      <c r="G41" s="584"/>
      <c r="H41" s="19"/>
    </row>
    <row r="42" spans="1:10" s="20" customFormat="1" x14ac:dyDescent="0.25">
      <c r="A42" s="18" t="s">
        <v>23</v>
      </c>
      <c r="B42" s="577"/>
      <c r="C42" s="578"/>
      <c r="D42" s="581">
        <f>[1]TDSheet!$G$31</f>
        <v>1</v>
      </c>
      <c r="E42" s="581"/>
      <c r="F42" s="581">
        <f>[2]TDSheet!$G$31</f>
        <v>1.6</v>
      </c>
      <c r="G42" s="584"/>
      <c r="H42" s="19"/>
    </row>
    <row r="43" spans="1:10" s="20" customFormat="1" x14ac:dyDescent="0.25">
      <c r="A43" s="18" t="s">
        <v>24</v>
      </c>
      <c r="B43" s="577"/>
      <c r="C43" s="578"/>
      <c r="D43" s="581">
        <f>[1]TDSheet!$H$31</f>
        <v>30.6</v>
      </c>
      <c r="E43" s="581"/>
      <c r="F43" s="593">
        <f>[2]TDSheet!$H$31</f>
        <v>45.97</v>
      </c>
      <c r="G43" s="594"/>
      <c r="H43" s="19"/>
    </row>
    <row r="44" spans="1:10" s="20" customFormat="1" ht="15.75" thickBot="1" x14ac:dyDescent="0.3">
      <c r="A44" s="21" t="s">
        <v>26</v>
      </c>
      <c r="B44" s="579"/>
      <c r="C44" s="580"/>
      <c r="D44" s="585">
        <f>[1]TDSheet!$I$31</f>
        <v>4.3</v>
      </c>
      <c r="E44" s="585"/>
      <c r="F44" s="585">
        <f>[2]TDSheet!$I$31</f>
        <v>5.0999999999999996</v>
      </c>
      <c r="G44" s="586"/>
      <c r="H44" s="19"/>
    </row>
    <row r="45" spans="1:10" s="2" customFormat="1" ht="15.75" thickBot="1" x14ac:dyDescent="0.3">
      <c r="A45" s="16"/>
      <c r="B45" s="88"/>
      <c r="C45" s="88"/>
      <c r="D45" s="89"/>
      <c r="E45" s="89"/>
      <c r="F45" s="88"/>
      <c r="G45" s="90"/>
      <c r="H45" s="19"/>
      <c r="I45" s="20"/>
      <c r="J45" s="20"/>
    </row>
    <row r="46" spans="1:10" s="2" customFormat="1" x14ac:dyDescent="0.25">
      <c r="A46" s="483" t="s">
        <v>28</v>
      </c>
      <c r="B46" s="485" t="s">
        <v>442</v>
      </c>
      <c r="C46" s="485"/>
      <c r="D46" s="485"/>
      <c r="E46" s="485"/>
      <c r="F46" s="485"/>
      <c r="G46" s="486"/>
      <c r="H46" s="19"/>
      <c r="I46" s="20"/>
      <c r="J46" s="20"/>
    </row>
    <row r="47" spans="1:10" s="2" customFormat="1" ht="71.25" customHeight="1" thickBot="1" x14ac:dyDescent="0.3">
      <c r="A47" s="503"/>
      <c r="B47" s="489"/>
      <c r="C47" s="489"/>
      <c r="D47" s="489"/>
      <c r="E47" s="489"/>
      <c r="F47" s="489"/>
      <c r="G47" s="490"/>
      <c r="H47" s="19"/>
      <c r="I47" s="20"/>
      <c r="J47" s="20"/>
    </row>
    <row r="48" spans="1:10" x14ac:dyDescent="0.25">
      <c r="A48" s="349"/>
      <c r="B48" s="350"/>
      <c r="C48" s="351"/>
      <c r="D48" s="351"/>
      <c r="E48" s="351"/>
      <c r="F48" s="351"/>
      <c r="G48" s="352"/>
    </row>
    <row r="49" spans="1:8" s="40" customFormat="1" ht="25.5" customHeight="1" x14ac:dyDescent="0.25">
      <c r="A49" s="41" t="s">
        <v>0</v>
      </c>
      <c r="B49" s="507" t="s">
        <v>363</v>
      </c>
      <c r="C49" s="507"/>
      <c r="D49" s="507"/>
      <c r="E49" s="507"/>
      <c r="F49" s="507"/>
      <c r="G49" s="508"/>
      <c r="H49" s="19"/>
    </row>
    <row r="50" spans="1:8" s="43" customFormat="1" ht="21.75" customHeight="1" x14ac:dyDescent="0.25">
      <c r="A50" s="41" t="s">
        <v>2</v>
      </c>
      <c r="B50" s="527" t="s">
        <v>320</v>
      </c>
      <c r="C50" s="527"/>
      <c r="D50" s="527"/>
      <c r="E50" s="527"/>
      <c r="F50" s="527"/>
      <c r="G50" s="528"/>
      <c r="H50" s="42"/>
    </row>
    <row r="51" spans="1:8" s="43" customFormat="1" ht="18.75" customHeight="1" x14ac:dyDescent="0.25">
      <c r="A51" s="41" t="s">
        <v>4</v>
      </c>
      <c r="B51" s="507" t="s">
        <v>321</v>
      </c>
      <c r="C51" s="507"/>
      <c r="D51" s="507"/>
      <c r="E51" s="507"/>
      <c r="F51" s="507"/>
      <c r="G51" s="508"/>
      <c r="H51" s="42"/>
    </row>
    <row r="52" spans="1:8" s="43" customFormat="1" ht="45.75" customHeight="1" x14ac:dyDescent="0.25">
      <c r="A52" s="45" t="s">
        <v>5</v>
      </c>
      <c r="B52" s="677" t="s">
        <v>220</v>
      </c>
      <c r="C52" s="677"/>
      <c r="D52" s="677"/>
      <c r="E52" s="677"/>
      <c r="F52" s="677"/>
      <c r="G52" s="678"/>
      <c r="H52" s="42"/>
    </row>
    <row r="53" spans="1:8" s="40" customFormat="1" x14ac:dyDescent="0.25">
      <c r="A53" s="696" t="s">
        <v>7</v>
      </c>
      <c r="B53" s="514" t="s">
        <v>9</v>
      </c>
      <c r="C53" s="514"/>
      <c r="D53" s="514"/>
      <c r="E53" s="514"/>
      <c r="F53" s="514"/>
      <c r="G53" s="515"/>
      <c r="H53" s="19"/>
    </row>
    <row r="54" spans="1:8" s="40" customFormat="1" x14ac:dyDescent="0.25">
      <c r="A54" s="696"/>
      <c r="B54" s="514" t="s">
        <v>10</v>
      </c>
      <c r="C54" s="514"/>
      <c r="D54" s="514"/>
      <c r="E54" s="514"/>
      <c r="F54" s="514"/>
      <c r="G54" s="515"/>
      <c r="H54" s="19"/>
    </row>
    <row r="55" spans="1:8" s="43" customFormat="1" ht="20.25" customHeight="1" x14ac:dyDescent="0.25">
      <c r="A55" s="696"/>
      <c r="B55" s="697"/>
      <c r="C55" s="697"/>
      <c r="D55" s="269" t="s">
        <v>8</v>
      </c>
      <c r="E55" s="269" t="s">
        <v>11</v>
      </c>
      <c r="F55" s="269" t="s">
        <v>8</v>
      </c>
      <c r="G55" s="46" t="s">
        <v>11</v>
      </c>
      <c r="H55" s="42"/>
    </row>
    <row r="56" spans="1:8" s="43" customFormat="1" ht="18" customHeight="1" x14ac:dyDescent="0.25">
      <c r="A56" s="82" t="s">
        <v>319</v>
      </c>
      <c r="B56" s="697"/>
      <c r="C56" s="697"/>
      <c r="D56" s="83">
        <v>32</v>
      </c>
      <c r="E56" s="83">
        <v>27</v>
      </c>
      <c r="F56" s="62">
        <v>48</v>
      </c>
      <c r="G56" s="48">
        <v>40</v>
      </c>
      <c r="H56" s="42"/>
    </row>
    <row r="57" spans="1:8" s="43" customFormat="1" ht="18" customHeight="1" x14ac:dyDescent="0.25">
      <c r="A57" s="82" t="s">
        <v>318</v>
      </c>
      <c r="B57" s="697"/>
      <c r="C57" s="697"/>
      <c r="D57" s="83">
        <v>14</v>
      </c>
      <c r="E57" s="83">
        <v>10.5</v>
      </c>
      <c r="F57" s="62">
        <v>20</v>
      </c>
      <c r="G57" s="48">
        <v>15</v>
      </c>
      <c r="H57" s="42"/>
    </row>
    <row r="58" spans="1:8" s="43" customFormat="1" ht="18" customHeight="1" x14ac:dyDescent="0.25">
      <c r="A58" s="82" t="s">
        <v>171</v>
      </c>
      <c r="B58" s="697"/>
      <c r="C58" s="697"/>
      <c r="D58" s="83">
        <v>3</v>
      </c>
      <c r="E58" s="83">
        <v>3</v>
      </c>
      <c r="F58" s="49">
        <v>5.5</v>
      </c>
      <c r="G58" s="55">
        <v>5.5</v>
      </c>
      <c r="H58" s="42"/>
    </row>
    <row r="59" spans="1:8" s="20" customFormat="1" ht="15.75" thickBot="1" x14ac:dyDescent="0.3">
      <c r="A59" s="50" t="s">
        <v>16</v>
      </c>
      <c r="B59" s="698"/>
      <c r="C59" s="698"/>
      <c r="D59" s="260">
        <v>0</v>
      </c>
      <c r="E59" s="84" t="s">
        <v>312</v>
      </c>
      <c r="F59" s="260">
        <v>0</v>
      </c>
      <c r="G59" s="53">
        <v>60</v>
      </c>
      <c r="H59" s="19"/>
    </row>
    <row r="60" spans="1:8" s="86" customFormat="1" ht="12.75" thickBot="1" x14ac:dyDescent="0.25">
      <c r="A60" s="681"/>
      <c r="B60" s="682"/>
      <c r="C60" s="682"/>
      <c r="D60" s="682"/>
      <c r="E60" s="682"/>
      <c r="F60" s="682"/>
      <c r="G60" s="683"/>
      <c r="H60" s="85"/>
    </row>
    <row r="61" spans="1:8" s="20" customFormat="1" x14ac:dyDescent="0.25">
      <c r="A61" s="519" t="s">
        <v>20</v>
      </c>
      <c r="B61" s="520"/>
      <c r="C61" s="520"/>
      <c r="D61" s="520"/>
      <c r="E61" s="520"/>
      <c r="F61" s="520"/>
      <c r="G61" s="521"/>
      <c r="H61" s="19"/>
    </row>
    <row r="62" spans="1:8" s="20" customFormat="1" x14ac:dyDescent="0.25">
      <c r="A62" s="87" t="s">
        <v>27</v>
      </c>
      <c r="B62" s="517"/>
      <c r="C62" s="517"/>
      <c r="D62" s="517" t="s">
        <v>312</v>
      </c>
      <c r="E62" s="517"/>
      <c r="F62" s="517" t="s">
        <v>316</v>
      </c>
      <c r="G62" s="518"/>
      <c r="H62" s="19"/>
    </row>
    <row r="63" spans="1:8" s="20" customFormat="1" x14ac:dyDescent="0.25">
      <c r="A63" s="500" t="s">
        <v>25</v>
      </c>
      <c r="B63" s="501"/>
      <c r="C63" s="501"/>
      <c r="D63" s="501"/>
      <c r="E63" s="501"/>
      <c r="F63" s="501"/>
      <c r="G63" s="502"/>
      <c r="H63" s="19"/>
    </row>
    <row r="64" spans="1:8" s="20" customFormat="1" x14ac:dyDescent="0.25">
      <c r="A64" s="18" t="s">
        <v>21</v>
      </c>
      <c r="B64" s="575"/>
      <c r="C64" s="576"/>
      <c r="D64" s="581">
        <f>[3]TDSheet!$E$57</f>
        <v>0.4</v>
      </c>
      <c r="E64" s="581"/>
      <c r="F64" s="581">
        <f>[4]TDSheet!$E$57</f>
        <v>0.6</v>
      </c>
      <c r="G64" s="584"/>
      <c r="H64" s="19"/>
    </row>
    <row r="65" spans="1:10" s="20" customFormat="1" x14ac:dyDescent="0.25">
      <c r="A65" s="18" t="s">
        <v>22</v>
      </c>
      <c r="B65" s="577"/>
      <c r="C65" s="578"/>
      <c r="D65" s="582">
        <f>[3]TDSheet!$F$57</f>
        <v>2.8</v>
      </c>
      <c r="E65" s="582"/>
      <c r="F65" s="581">
        <f>[4]TDSheet!$F$57</f>
        <v>5.54</v>
      </c>
      <c r="G65" s="584"/>
      <c r="H65" s="19"/>
    </row>
    <row r="66" spans="1:10" s="20" customFormat="1" x14ac:dyDescent="0.25">
      <c r="A66" s="18" t="s">
        <v>23</v>
      </c>
      <c r="B66" s="577"/>
      <c r="C66" s="578"/>
      <c r="D66" s="581">
        <f>[3]TDSheet!$G$57</f>
        <v>1.1000000000000001</v>
      </c>
      <c r="E66" s="581"/>
      <c r="F66" s="581">
        <f>[4]TDSheet!$G$57</f>
        <v>1.7</v>
      </c>
      <c r="G66" s="584"/>
      <c r="H66" s="19"/>
    </row>
    <row r="67" spans="1:10" s="20" customFormat="1" x14ac:dyDescent="0.25">
      <c r="A67" s="18" t="s">
        <v>24</v>
      </c>
      <c r="B67" s="577"/>
      <c r="C67" s="578"/>
      <c r="D67" s="581">
        <f>[3]TDSheet!$H$57</f>
        <v>32.4</v>
      </c>
      <c r="E67" s="581"/>
      <c r="F67" s="581">
        <f>[4]TDSheet!$H$57</f>
        <v>48.6</v>
      </c>
      <c r="G67" s="584"/>
      <c r="H67" s="19"/>
    </row>
    <row r="68" spans="1:10" s="20" customFormat="1" ht="15.75" thickBot="1" x14ac:dyDescent="0.3">
      <c r="A68" s="21" t="s">
        <v>26</v>
      </c>
      <c r="B68" s="579"/>
      <c r="C68" s="580"/>
      <c r="D68" s="585">
        <f>[3]TDSheet!$I$57</f>
        <v>4</v>
      </c>
      <c r="E68" s="585"/>
      <c r="F68" s="585">
        <f>[4]TDSheet!$I$57</f>
        <v>6</v>
      </c>
      <c r="G68" s="586"/>
      <c r="H68" s="19"/>
    </row>
    <row r="69" spans="1:10" s="20" customFormat="1" ht="15.75" thickBot="1" x14ac:dyDescent="0.3">
      <c r="A69" s="16"/>
      <c r="B69" s="88"/>
      <c r="C69" s="88"/>
      <c r="D69" s="89"/>
      <c r="E69" s="89"/>
      <c r="F69" s="88"/>
      <c r="G69" s="90"/>
      <c r="H69" s="19"/>
    </row>
    <row r="70" spans="1:10" s="20" customFormat="1" x14ac:dyDescent="0.25">
      <c r="A70" s="483" t="s">
        <v>28</v>
      </c>
      <c r="B70" s="485" t="s">
        <v>365</v>
      </c>
      <c r="C70" s="485"/>
      <c r="D70" s="485"/>
      <c r="E70" s="485"/>
      <c r="F70" s="485"/>
      <c r="G70" s="486"/>
      <c r="H70" s="19"/>
    </row>
    <row r="71" spans="1:10" s="20" customFormat="1" ht="93.75" customHeight="1" thickBot="1" x14ac:dyDescent="0.3">
      <c r="A71" s="503"/>
      <c r="B71" s="489"/>
      <c r="C71" s="489"/>
      <c r="D71" s="489"/>
      <c r="E71" s="489"/>
      <c r="F71" s="489"/>
      <c r="G71" s="490"/>
      <c r="H71" s="19"/>
    </row>
    <row r="72" spans="1:10" s="40" customFormat="1" ht="15.75" thickBot="1" x14ac:dyDescent="0.3">
      <c r="B72" s="91"/>
    </row>
    <row r="73" spans="1:10" s="40" customFormat="1" ht="25.5" customHeight="1" x14ac:dyDescent="0.25">
      <c r="A73" s="79" t="s">
        <v>0</v>
      </c>
      <c r="B73" s="671" t="s">
        <v>369</v>
      </c>
      <c r="C73" s="671"/>
      <c r="D73" s="671"/>
      <c r="E73" s="671"/>
      <c r="F73" s="671"/>
      <c r="G73" s="672"/>
      <c r="H73" s="19"/>
    </row>
    <row r="74" spans="1:10" s="43" customFormat="1" ht="21.75" customHeight="1" x14ac:dyDescent="0.25">
      <c r="A74" s="41" t="s">
        <v>2</v>
      </c>
      <c r="B74" s="507" t="s">
        <v>327</v>
      </c>
      <c r="C74" s="507"/>
      <c r="D74" s="507"/>
      <c r="E74" s="507"/>
      <c r="F74" s="507"/>
      <c r="G74" s="508"/>
      <c r="H74" s="42"/>
    </row>
    <row r="75" spans="1:10" s="43" customFormat="1" ht="18.75" customHeight="1" x14ac:dyDescent="0.25">
      <c r="A75" s="41" t="s">
        <v>4</v>
      </c>
      <c r="B75" s="507">
        <v>20</v>
      </c>
      <c r="C75" s="507"/>
      <c r="D75" s="507"/>
      <c r="E75" s="507"/>
      <c r="F75" s="507"/>
      <c r="G75" s="508"/>
      <c r="H75" s="42"/>
    </row>
    <row r="76" spans="1:10" s="43" customFormat="1" ht="45.75" customHeight="1" x14ac:dyDescent="0.25">
      <c r="A76" s="45" t="s">
        <v>5</v>
      </c>
      <c r="B76" s="677" t="s">
        <v>6</v>
      </c>
      <c r="C76" s="677"/>
      <c r="D76" s="677"/>
      <c r="E76" s="677"/>
      <c r="F76" s="677"/>
      <c r="G76" s="678"/>
      <c r="H76" s="42"/>
    </row>
    <row r="77" spans="1:10" s="40" customFormat="1" x14ac:dyDescent="0.25">
      <c r="A77" s="696" t="s">
        <v>7</v>
      </c>
      <c r="B77" s="514" t="s">
        <v>9</v>
      </c>
      <c r="C77" s="514"/>
      <c r="D77" s="514"/>
      <c r="E77" s="514"/>
      <c r="F77" s="514"/>
      <c r="G77" s="515"/>
      <c r="H77" s="19"/>
    </row>
    <row r="78" spans="1:10" s="40" customFormat="1" x14ac:dyDescent="0.25">
      <c r="A78" s="696"/>
      <c r="B78" s="514" t="s">
        <v>10</v>
      </c>
      <c r="C78" s="514"/>
      <c r="D78" s="514"/>
      <c r="E78" s="514"/>
      <c r="F78" s="514"/>
      <c r="G78" s="515"/>
      <c r="H78" s="19"/>
    </row>
    <row r="79" spans="1:10" s="1" customFormat="1" ht="20.25" customHeight="1" x14ac:dyDescent="0.25">
      <c r="A79" s="696"/>
      <c r="B79" s="697"/>
      <c r="C79" s="697"/>
      <c r="D79" s="269" t="s">
        <v>8</v>
      </c>
      <c r="E79" s="269" t="s">
        <v>11</v>
      </c>
      <c r="F79" s="269" t="s">
        <v>8</v>
      </c>
      <c r="G79" s="46" t="s">
        <v>11</v>
      </c>
      <c r="H79" s="42"/>
      <c r="I79" s="43"/>
      <c r="J79" s="43"/>
    </row>
    <row r="80" spans="1:10" s="1" customFormat="1" ht="18" customHeight="1" x14ac:dyDescent="0.25">
      <c r="A80" s="82" t="s">
        <v>328</v>
      </c>
      <c r="B80" s="697"/>
      <c r="C80" s="697"/>
      <c r="D80" s="83">
        <v>45</v>
      </c>
      <c r="E80" s="83">
        <v>36</v>
      </c>
      <c r="F80" s="62">
        <v>68</v>
      </c>
      <c r="G80" s="48">
        <v>54</v>
      </c>
      <c r="H80" s="42"/>
      <c r="I80" s="43"/>
      <c r="J80" s="43"/>
    </row>
    <row r="81" spans="1:12" s="1" customFormat="1" ht="18" customHeight="1" x14ac:dyDescent="0.25">
      <c r="A81" s="194" t="s">
        <v>329</v>
      </c>
      <c r="B81" s="697"/>
      <c r="C81" s="697"/>
      <c r="D81" s="263">
        <v>0</v>
      </c>
      <c r="E81" s="126">
        <v>29</v>
      </c>
      <c r="F81" s="131">
        <v>0</v>
      </c>
      <c r="G81" s="64">
        <v>44</v>
      </c>
      <c r="H81" s="42"/>
      <c r="I81" s="43"/>
      <c r="J81" s="43"/>
    </row>
    <row r="82" spans="1:12" s="1" customFormat="1" ht="18" customHeight="1" x14ac:dyDescent="0.25">
      <c r="A82" s="82" t="s">
        <v>330</v>
      </c>
      <c r="B82" s="697"/>
      <c r="C82" s="697"/>
      <c r="D82" s="83">
        <v>5</v>
      </c>
      <c r="E82" s="83">
        <v>4</v>
      </c>
      <c r="F82" s="62">
        <v>7.5</v>
      </c>
      <c r="G82" s="48">
        <v>6</v>
      </c>
      <c r="H82" s="42"/>
      <c r="I82" s="43"/>
      <c r="J82" s="43"/>
    </row>
    <row r="83" spans="1:12" s="1" customFormat="1" ht="18" customHeight="1" x14ac:dyDescent="0.25">
      <c r="A83" s="82" t="s">
        <v>136</v>
      </c>
      <c r="B83" s="697"/>
      <c r="C83" s="697"/>
      <c r="D83" s="83">
        <v>3.8</v>
      </c>
      <c r="E83" s="83">
        <v>3</v>
      </c>
      <c r="F83" s="62">
        <v>5.7</v>
      </c>
      <c r="G83" s="48">
        <v>4.5</v>
      </c>
      <c r="H83" s="42">
        <f>(D83+D84)/2</f>
        <v>3.9</v>
      </c>
      <c r="I83" s="43">
        <f>(F83+F84)/2</f>
        <v>5.85</v>
      </c>
      <c r="J83" s="43"/>
    </row>
    <row r="84" spans="1:12" s="1" customFormat="1" ht="18" customHeight="1" x14ac:dyDescent="0.25">
      <c r="A84" s="82" t="s">
        <v>135</v>
      </c>
      <c r="B84" s="697"/>
      <c r="C84" s="697"/>
      <c r="D84" s="83">
        <v>4</v>
      </c>
      <c r="E84" s="83">
        <v>3</v>
      </c>
      <c r="F84" s="62">
        <v>6</v>
      </c>
      <c r="G84" s="48">
        <v>4.5</v>
      </c>
      <c r="H84" s="42"/>
      <c r="I84" s="43"/>
      <c r="J84" s="43"/>
    </row>
    <row r="85" spans="1:12" s="1" customFormat="1" ht="18" customHeight="1" x14ac:dyDescent="0.25">
      <c r="A85" s="69" t="s">
        <v>223</v>
      </c>
      <c r="B85" s="697"/>
      <c r="C85" s="697"/>
      <c r="D85" s="71">
        <v>0.6</v>
      </c>
      <c r="E85" s="71">
        <v>0.6</v>
      </c>
      <c r="F85" s="71">
        <v>1</v>
      </c>
      <c r="G85" s="68">
        <v>1</v>
      </c>
      <c r="H85" s="42"/>
      <c r="I85" s="43"/>
      <c r="J85" s="43"/>
    </row>
    <row r="86" spans="1:12" s="1" customFormat="1" ht="18" customHeight="1" x14ac:dyDescent="0.25">
      <c r="A86" s="82" t="s">
        <v>331</v>
      </c>
      <c r="B86" s="697"/>
      <c r="C86" s="697"/>
      <c r="D86" s="83">
        <v>4</v>
      </c>
      <c r="E86" s="83">
        <v>4</v>
      </c>
      <c r="F86" s="62">
        <v>6</v>
      </c>
      <c r="G86" s="48">
        <v>6</v>
      </c>
      <c r="H86" s="42"/>
      <c r="I86" s="43"/>
      <c r="J86" s="43"/>
    </row>
    <row r="87" spans="1:12" s="1" customFormat="1" ht="18" customHeight="1" x14ac:dyDescent="0.25">
      <c r="A87" s="82" t="s">
        <v>13</v>
      </c>
      <c r="B87" s="697"/>
      <c r="C87" s="697"/>
      <c r="D87" s="83">
        <v>2</v>
      </c>
      <c r="E87" s="83">
        <v>2</v>
      </c>
      <c r="F87" s="62">
        <v>3</v>
      </c>
      <c r="G87" s="48">
        <v>3</v>
      </c>
      <c r="H87" s="42"/>
      <c r="I87" s="43"/>
      <c r="J87" s="43"/>
    </row>
    <row r="88" spans="1:12" s="1" customFormat="1" ht="18" customHeight="1" x14ac:dyDescent="0.25">
      <c r="A88" s="82" t="s">
        <v>171</v>
      </c>
      <c r="B88" s="697"/>
      <c r="C88" s="697"/>
      <c r="D88" s="83">
        <v>2</v>
      </c>
      <c r="E88" s="83">
        <v>2</v>
      </c>
      <c r="F88" s="62">
        <v>3</v>
      </c>
      <c r="G88" s="48">
        <v>3</v>
      </c>
      <c r="H88" s="42"/>
      <c r="I88" s="43"/>
      <c r="J88" s="43"/>
    </row>
    <row r="89" spans="1:12" s="2" customFormat="1" ht="15.75" thickBot="1" x14ac:dyDescent="0.3">
      <c r="A89" s="50" t="s">
        <v>16</v>
      </c>
      <c r="B89" s="698"/>
      <c r="C89" s="698"/>
      <c r="D89" s="260">
        <v>0</v>
      </c>
      <c r="E89" s="84" t="s">
        <v>312</v>
      </c>
      <c r="F89" s="260">
        <v>0</v>
      </c>
      <c r="G89" s="53">
        <v>60</v>
      </c>
      <c r="H89" s="19"/>
      <c r="I89" s="20"/>
      <c r="J89" s="20"/>
      <c r="L89" s="1"/>
    </row>
    <row r="90" spans="1:12" s="15" customFormat="1" ht="15.75" thickBot="1" x14ac:dyDescent="0.3">
      <c r="A90" s="681"/>
      <c r="B90" s="682"/>
      <c r="C90" s="682"/>
      <c r="D90" s="682"/>
      <c r="E90" s="682"/>
      <c r="F90" s="682"/>
      <c r="G90" s="683"/>
      <c r="H90" s="85"/>
      <c r="I90" s="86"/>
      <c r="J90" s="86"/>
      <c r="L90" s="2"/>
    </row>
    <row r="91" spans="1:12" s="2" customFormat="1" x14ac:dyDescent="0.25">
      <c r="A91" s="519" t="s">
        <v>20</v>
      </c>
      <c r="B91" s="520"/>
      <c r="C91" s="520"/>
      <c r="D91" s="520"/>
      <c r="E91" s="520"/>
      <c r="F91" s="520"/>
      <c r="G91" s="521"/>
      <c r="H91" s="19"/>
      <c r="I91" s="20"/>
      <c r="J91" s="20"/>
      <c r="L91" s="15"/>
    </row>
    <row r="92" spans="1:12" s="2" customFormat="1" x14ac:dyDescent="0.25">
      <c r="A92" s="87" t="s">
        <v>27</v>
      </c>
      <c r="B92" s="517"/>
      <c r="C92" s="517"/>
      <c r="D92" s="517" t="s">
        <v>312</v>
      </c>
      <c r="E92" s="517"/>
      <c r="F92" s="517" t="s">
        <v>316</v>
      </c>
      <c r="G92" s="518"/>
      <c r="H92" s="19"/>
      <c r="I92" s="20"/>
      <c r="J92" s="20"/>
    </row>
    <row r="93" spans="1:12" s="2" customFormat="1" x14ac:dyDescent="0.25">
      <c r="A93" s="500" t="s">
        <v>25</v>
      </c>
      <c r="B93" s="501"/>
      <c r="C93" s="501"/>
      <c r="D93" s="501"/>
      <c r="E93" s="501"/>
      <c r="F93" s="501"/>
      <c r="G93" s="502"/>
      <c r="H93" s="19"/>
      <c r="I93" s="20"/>
      <c r="J93" s="20"/>
    </row>
    <row r="94" spans="1:12" s="20" customFormat="1" x14ac:dyDescent="0.25">
      <c r="A94" s="18" t="s">
        <v>21</v>
      </c>
      <c r="B94" s="575"/>
      <c r="C94" s="576"/>
      <c r="D94" s="593">
        <f>[1]TDSheet!$E$132</f>
        <v>0.56000000000000005</v>
      </c>
      <c r="E94" s="593"/>
      <c r="F94" s="593">
        <f>[2]TDSheet!$E$661</f>
        <v>0.84</v>
      </c>
      <c r="G94" s="594"/>
      <c r="H94" s="19"/>
      <c r="L94" s="2"/>
    </row>
    <row r="95" spans="1:12" s="20" customFormat="1" x14ac:dyDescent="0.25">
      <c r="A95" s="18" t="s">
        <v>22</v>
      </c>
      <c r="B95" s="577"/>
      <c r="C95" s="578"/>
      <c r="D95" s="593">
        <f>[1]TDSheet!$F$132</f>
        <v>2.0299999999999998</v>
      </c>
      <c r="E95" s="582"/>
      <c r="F95" s="581">
        <f>[2]TDSheet!$F$661</f>
        <v>3.1</v>
      </c>
      <c r="G95" s="584"/>
      <c r="H95" s="19"/>
    </row>
    <row r="96" spans="1:12" s="20" customFormat="1" x14ac:dyDescent="0.25">
      <c r="A96" s="18" t="s">
        <v>23</v>
      </c>
      <c r="B96" s="577"/>
      <c r="C96" s="578"/>
      <c r="D96" s="593">
        <f>[1]TDSheet!$G$132</f>
        <v>5.6</v>
      </c>
      <c r="E96" s="593"/>
      <c r="F96" s="593">
        <f>[2]TDSheet!$G$661</f>
        <v>8.4</v>
      </c>
      <c r="G96" s="594"/>
      <c r="H96" s="19"/>
    </row>
    <row r="97" spans="1:12" s="20" customFormat="1" x14ac:dyDescent="0.25">
      <c r="A97" s="18" t="s">
        <v>24</v>
      </c>
      <c r="B97" s="577"/>
      <c r="C97" s="578"/>
      <c r="D97" s="581">
        <f>[1]TDSheet!$H$132</f>
        <v>35.200000000000003</v>
      </c>
      <c r="E97" s="581"/>
      <c r="F97" s="581">
        <f>[2]TDSheet!$H$661</f>
        <v>48.75</v>
      </c>
      <c r="G97" s="584"/>
      <c r="H97" s="19"/>
    </row>
    <row r="98" spans="1:12" s="20" customFormat="1" ht="15.75" thickBot="1" x14ac:dyDescent="0.3">
      <c r="A98" s="21" t="s">
        <v>26</v>
      </c>
      <c r="B98" s="579"/>
      <c r="C98" s="580"/>
      <c r="D98" s="585">
        <f>[1]TDSheet!$I$132</f>
        <v>14</v>
      </c>
      <c r="E98" s="585"/>
      <c r="F98" s="585">
        <f>[2]TDSheet!$I$661</f>
        <v>21</v>
      </c>
      <c r="G98" s="586"/>
      <c r="H98" s="19"/>
    </row>
    <row r="99" spans="1:12" s="2" customFormat="1" ht="15.75" thickBot="1" x14ac:dyDescent="0.3">
      <c r="A99" s="16"/>
      <c r="B99" s="88"/>
      <c r="C99" s="88"/>
      <c r="D99" s="89"/>
      <c r="E99" s="89"/>
      <c r="F99" s="88"/>
      <c r="G99" s="90"/>
      <c r="H99" s="19"/>
      <c r="I99" s="20"/>
      <c r="J99" s="20"/>
      <c r="L99" s="20"/>
    </row>
    <row r="100" spans="1:12" s="2" customFormat="1" x14ac:dyDescent="0.25">
      <c r="A100" s="483" t="s">
        <v>28</v>
      </c>
      <c r="B100" s="485" t="s">
        <v>796</v>
      </c>
      <c r="C100" s="485"/>
      <c r="D100" s="485"/>
      <c r="E100" s="485"/>
      <c r="F100" s="485"/>
      <c r="G100" s="486"/>
      <c r="H100" s="19"/>
      <c r="I100" s="20"/>
      <c r="J100" s="20"/>
    </row>
    <row r="101" spans="1:12" s="2" customFormat="1" ht="82.5" customHeight="1" thickBot="1" x14ac:dyDescent="0.3">
      <c r="A101" s="503"/>
      <c r="B101" s="489"/>
      <c r="C101" s="489"/>
      <c r="D101" s="489"/>
      <c r="E101" s="489"/>
      <c r="F101" s="489"/>
      <c r="G101" s="490"/>
      <c r="H101" s="19"/>
      <c r="I101" s="20"/>
      <c r="J101" s="20"/>
    </row>
    <row r="102" spans="1:12" s="2" customFormat="1" ht="21.75" customHeight="1" thickBot="1" x14ac:dyDescent="0.3">
      <c r="A102" s="176"/>
      <c r="B102" s="254"/>
      <c r="C102" s="254"/>
      <c r="D102" s="254"/>
      <c r="E102" s="254"/>
      <c r="F102" s="254"/>
      <c r="G102" s="254"/>
      <c r="H102" s="19"/>
      <c r="I102" s="20"/>
      <c r="J102" s="20"/>
    </row>
    <row r="103" spans="1:12" s="40" customFormat="1" ht="25.5" customHeight="1" x14ac:dyDescent="0.25">
      <c r="A103" s="79" t="s">
        <v>0</v>
      </c>
      <c r="B103" s="671" t="s">
        <v>374</v>
      </c>
      <c r="C103" s="671"/>
      <c r="D103" s="671"/>
      <c r="E103" s="671"/>
      <c r="F103" s="671"/>
      <c r="G103" s="672"/>
      <c r="H103" s="19"/>
    </row>
    <row r="104" spans="1:12" s="43" customFormat="1" ht="21.75" customHeight="1" x14ac:dyDescent="0.25">
      <c r="A104" s="41" t="s">
        <v>2</v>
      </c>
      <c r="B104" s="527" t="s">
        <v>879</v>
      </c>
      <c r="C104" s="527"/>
      <c r="D104" s="527"/>
      <c r="E104" s="527"/>
      <c r="F104" s="527"/>
      <c r="G104" s="528"/>
      <c r="H104" s="42"/>
    </row>
    <row r="105" spans="1:12" s="43" customFormat="1" ht="18.75" customHeight="1" x14ac:dyDescent="0.25">
      <c r="A105" s="41" t="s">
        <v>4</v>
      </c>
      <c r="B105" s="507">
        <v>556</v>
      </c>
      <c r="C105" s="507"/>
      <c r="D105" s="507"/>
      <c r="E105" s="507"/>
      <c r="F105" s="507"/>
      <c r="G105" s="508"/>
      <c r="H105" s="42"/>
    </row>
    <row r="106" spans="1:12" s="43" customFormat="1" ht="45.75" customHeight="1" x14ac:dyDescent="0.25">
      <c r="A106" s="45" t="s">
        <v>5</v>
      </c>
      <c r="B106" s="677" t="s">
        <v>220</v>
      </c>
      <c r="C106" s="677"/>
      <c r="D106" s="677"/>
      <c r="E106" s="677"/>
      <c r="F106" s="677"/>
      <c r="G106" s="678"/>
      <c r="H106" s="42"/>
    </row>
    <row r="107" spans="1:12" s="40" customFormat="1" x14ac:dyDescent="0.25">
      <c r="A107" s="696" t="s">
        <v>7</v>
      </c>
      <c r="B107" s="514" t="s">
        <v>9</v>
      </c>
      <c r="C107" s="514"/>
      <c r="D107" s="514"/>
      <c r="E107" s="514"/>
      <c r="F107" s="514"/>
      <c r="G107" s="515"/>
      <c r="H107" s="19"/>
    </row>
    <row r="108" spans="1:12" s="40" customFormat="1" x14ac:dyDescent="0.25">
      <c r="A108" s="696"/>
      <c r="B108" s="514" t="s">
        <v>10</v>
      </c>
      <c r="C108" s="514"/>
      <c r="D108" s="514"/>
      <c r="E108" s="514"/>
      <c r="F108" s="514"/>
      <c r="G108" s="515"/>
      <c r="H108" s="19"/>
    </row>
    <row r="109" spans="1:12" s="1" customFormat="1" ht="20.25" customHeight="1" x14ac:dyDescent="0.25">
      <c r="A109" s="696"/>
      <c r="B109" s="697"/>
      <c r="C109" s="697"/>
      <c r="D109" s="269" t="s">
        <v>8</v>
      </c>
      <c r="E109" s="269" t="s">
        <v>11</v>
      </c>
      <c r="F109" s="269" t="s">
        <v>8</v>
      </c>
      <c r="G109" s="46" t="s">
        <v>11</v>
      </c>
      <c r="H109" s="42"/>
      <c r="I109" s="43"/>
      <c r="J109" s="43"/>
    </row>
    <row r="110" spans="1:12" s="1" customFormat="1" ht="18" customHeight="1" x14ac:dyDescent="0.25">
      <c r="A110" s="82" t="s">
        <v>498</v>
      </c>
      <c r="B110" s="697"/>
      <c r="C110" s="697"/>
      <c r="D110" s="83">
        <v>45</v>
      </c>
      <c r="E110" s="83">
        <v>31</v>
      </c>
      <c r="F110" s="62">
        <v>68</v>
      </c>
      <c r="G110" s="48">
        <v>47</v>
      </c>
      <c r="H110" s="42"/>
      <c r="I110" s="43"/>
      <c r="J110" s="43"/>
    </row>
    <row r="111" spans="1:12" s="1" customFormat="1" ht="18" customHeight="1" x14ac:dyDescent="0.25">
      <c r="A111" s="82" t="s">
        <v>306</v>
      </c>
      <c r="B111" s="697"/>
      <c r="C111" s="697"/>
      <c r="D111" s="83">
        <v>7</v>
      </c>
      <c r="E111" s="83">
        <v>6</v>
      </c>
      <c r="F111" s="62">
        <v>11</v>
      </c>
      <c r="G111" s="48">
        <v>9</v>
      </c>
      <c r="H111" s="42"/>
      <c r="I111" s="43"/>
      <c r="J111" s="43"/>
    </row>
    <row r="112" spans="1:12" s="1" customFormat="1" ht="18" customHeight="1" x14ac:dyDescent="0.25">
      <c r="A112" s="82" t="s">
        <v>13</v>
      </c>
      <c r="B112" s="697"/>
      <c r="C112" s="697"/>
      <c r="D112" s="83">
        <v>0.6</v>
      </c>
      <c r="E112" s="83">
        <v>0.6</v>
      </c>
      <c r="F112" s="62">
        <v>0.9</v>
      </c>
      <c r="G112" s="48">
        <v>0.9</v>
      </c>
      <c r="H112" s="42"/>
      <c r="I112" s="43"/>
      <c r="J112" s="43"/>
    </row>
    <row r="113" spans="1:12" s="1" customFormat="1" ht="18" customHeight="1" x14ac:dyDescent="0.25">
      <c r="A113" s="82" t="s">
        <v>171</v>
      </c>
      <c r="B113" s="697"/>
      <c r="C113" s="697"/>
      <c r="D113" s="83">
        <v>2.5</v>
      </c>
      <c r="E113" s="83">
        <v>2.5</v>
      </c>
      <c r="F113" s="62">
        <v>3.7</v>
      </c>
      <c r="G113" s="48">
        <v>3.7</v>
      </c>
      <c r="H113" s="42"/>
      <c r="I113" s="43"/>
      <c r="J113" s="43"/>
    </row>
    <row r="114" spans="1:12" s="2" customFormat="1" ht="15.75" thickBot="1" x14ac:dyDescent="0.3">
      <c r="A114" s="50" t="s">
        <v>16</v>
      </c>
      <c r="B114" s="698"/>
      <c r="C114" s="698"/>
      <c r="D114" s="260">
        <v>0</v>
      </c>
      <c r="E114" s="84" t="s">
        <v>312</v>
      </c>
      <c r="F114" s="260">
        <v>0</v>
      </c>
      <c r="G114" s="53">
        <v>60</v>
      </c>
      <c r="H114" s="19"/>
      <c r="I114" s="20"/>
      <c r="J114" s="20"/>
      <c r="L114" s="1"/>
    </row>
    <row r="115" spans="1:12" s="15" customFormat="1" ht="15.75" thickBot="1" x14ac:dyDescent="0.3">
      <c r="A115" s="681"/>
      <c r="B115" s="682"/>
      <c r="C115" s="682"/>
      <c r="D115" s="682"/>
      <c r="E115" s="682"/>
      <c r="F115" s="682"/>
      <c r="G115" s="683"/>
      <c r="H115" s="85"/>
      <c r="I115" s="86"/>
      <c r="J115" s="86"/>
      <c r="L115" s="2"/>
    </row>
    <row r="116" spans="1:12" s="2" customFormat="1" x14ac:dyDescent="0.25">
      <c r="A116" s="519" t="s">
        <v>20</v>
      </c>
      <c r="B116" s="520"/>
      <c r="C116" s="520"/>
      <c r="D116" s="520"/>
      <c r="E116" s="520"/>
      <c r="F116" s="520"/>
      <c r="G116" s="521"/>
      <c r="H116" s="19"/>
      <c r="I116" s="20"/>
      <c r="J116" s="20"/>
      <c r="L116" s="15"/>
    </row>
    <row r="117" spans="1:12" s="2" customFormat="1" x14ac:dyDescent="0.25">
      <c r="A117" s="87" t="s">
        <v>27</v>
      </c>
      <c r="B117" s="517"/>
      <c r="C117" s="517"/>
      <c r="D117" s="517" t="s">
        <v>312</v>
      </c>
      <c r="E117" s="517"/>
      <c r="F117" s="517" t="s">
        <v>316</v>
      </c>
      <c r="G117" s="518"/>
      <c r="H117" s="19"/>
      <c r="I117" s="20"/>
      <c r="J117" s="20"/>
    </row>
    <row r="118" spans="1:12" s="2" customFormat="1" x14ac:dyDescent="0.25">
      <c r="A118" s="500" t="s">
        <v>25</v>
      </c>
      <c r="B118" s="501"/>
      <c r="C118" s="501"/>
      <c r="D118" s="501"/>
      <c r="E118" s="501"/>
      <c r="F118" s="501"/>
      <c r="G118" s="502"/>
      <c r="H118" s="19"/>
      <c r="I118" s="20"/>
      <c r="J118" s="20"/>
    </row>
    <row r="119" spans="1:12" s="20" customFormat="1" x14ac:dyDescent="0.25">
      <c r="A119" s="18" t="s">
        <v>21</v>
      </c>
      <c r="B119" s="575"/>
      <c r="C119" s="576"/>
      <c r="D119" s="581">
        <f>[5]TDSheet!$E$413</f>
        <v>0.5</v>
      </c>
      <c r="E119" s="581"/>
      <c r="F119" s="581">
        <f>[6]TDSheet!$E$421</f>
        <v>0.8</v>
      </c>
      <c r="G119" s="584"/>
      <c r="H119" s="19"/>
      <c r="L119" s="2"/>
    </row>
    <row r="120" spans="1:12" s="20" customFormat="1" x14ac:dyDescent="0.25">
      <c r="A120" s="18" t="s">
        <v>22</v>
      </c>
      <c r="B120" s="577"/>
      <c r="C120" s="578"/>
      <c r="D120" s="581">
        <f>[5]TDSheet!$F$413</f>
        <v>2.7</v>
      </c>
      <c r="E120" s="581"/>
      <c r="F120" s="581">
        <f>[6]TDSheet!$F$421</f>
        <v>4.0999999999999996</v>
      </c>
      <c r="G120" s="584"/>
      <c r="H120" s="19"/>
    </row>
    <row r="121" spans="1:12" s="20" customFormat="1" x14ac:dyDescent="0.25">
      <c r="A121" s="18" t="s">
        <v>23</v>
      </c>
      <c r="B121" s="577"/>
      <c r="C121" s="578"/>
      <c r="D121" s="581">
        <f>[5]TDSheet!$G$413</f>
        <v>1.8</v>
      </c>
      <c r="E121" s="581"/>
      <c r="F121" s="581">
        <f>[6]TDSheet!$G$421</f>
        <v>2.8</v>
      </c>
      <c r="G121" s="584"/>
      <c r="H121" s="19"/>
    </row>
    <row r="122" spans="1:12" s="20" customFormat="1" x14ac:dyDescent="0.25">
      <c r="A122" s="18" t="s">
        <v>24</v>
      </c>
      <c r="B122" s="577"/>
      <c r="C122" s="578"/>
      <c r="D122" s="581">
        <f>[5]TDSheet!$H$413</f>
        <v>28</v>
      </c>
      <c r="E122" s="581"/>
      <c r="F122" s="581">
        <f>[6]TDSheet!$H$421</f>
        <v>42.2</v>
      </c>
      <c r="G122" s="584"/>
      <c r="H122" s="19"/>
    </row>
    <row r="123" spans="1:12" s="20" customFormat="1" ht="15.75" thickBot="1" x14ac:dyDescent="0.3">
      <c r="A123" s="21" t="s">
        <v>26</v>
      </c>
      <c r="B123" s="579"/>
      <c r="C123" s="580"/>
      <c r="D123" s="585">
        <f>[5]TDSheet!$I$413</f>
        <v>18</v>
      </c>
      <c r="E123" s="585"/>
      <c r="F123" s="585">
        <f>[6]TDSheet!$I$421</f>
        <v>27</v>
      </c>
      <c r="G123" s="586"/>
      <c r="H123" s="19"/>
    </row>
    <row r="124" spans="1:12" s="2" customFormat="1" ht="15.75" thickBot="1" x14ac:dyDescent="0.3">
      <c r="A124" s="16"/>
      <c r="B124" s="88"/>
      <c r="C124" s="88"/>
      <c r="D124" s="89"/>
      <c r="E124" s="89"/>
      <c r="F124" s="88"/>
      <c r="G124" s="90"/>
      <c r="H124" s="19"/>
      <c r="I124" s="20"/>
      <c r="J124" s="20"/>
      <c r="L124" s="20"/>
    </row>
    <row r="125" spans="1:12" s="2" customFormat="1" x14ac:dyDescent="0.25">
      <c r="A125" s="483" t="s">
        <v>28</v>
      </c>
      <c r="B125" s="485" t="s">
        <v>880</v>
      </c>
      <c r="C125" s="485"/>
      <c r="D125" s="485"/>
      <c r="E125" s="485"/>
      <c r="F125" s="485"/>
      <c r="G125" s="486"/>
      <c r="H125" s="19"/>
      <c r="I125" s="20"/>
      <c r="J125" s="20"/>
    </row>
    <row r="126" spans="1:12" s="2" customFormat="1" ht="64.5" customHeight="1" thickBot="1" x14ac:dyDescent="0.3">
      <c r="A126" s="503"/>
      <c r="B126" s="489"/>
      <c r="C126" s="489"/>
      <c r="D126" s="489"/>
      <c r="E126" s="489"/>
      <c r="F126" s="489"/>
      <c r="G126" s="490"/>
      <c r="H126" s="19"/>
      <c r="I126" s="20"/>
      <c r="J126" s="20"/>
    </row>
    <row r="127" spans="1:12" s="2" customFormat="1" ht="23.25" customHeight="1" thickBot="1" x14ac:dyDescent="0.3">
      <c r="A127" s="253"/>
      <c r="B127" s="254"/>
      <c r="C127" s="254"/>
      <c r="D127" s="254"/>
      <c r="E127" s="254"/>
      <c r="F127" s="254"/>
      <c r="G127" s="255"/>
      <c r="H127" s="19"/>
      <c r="I127" s="20"/>
      <c r="J127" s="20"/>
    </row>
    <row r="128" spans="1:12" s="40" customFormat="1" ht="25.5" customHeight="1" x14ac:dyDescent="0.25">
      <c r="A128" s="79" t="s">
        <v>0</v>
      </c>
      <c r="B128" s="671" t="s">
        <v>380</v>
      </c>
      <c r="C128" s="671"/>
      <c r="D128" s="671"/>
      <c r="E128" s="671"/>
      <c r="F128" s="671"/>
      <c r="G128" s="672"/>
      <c r="H128" s="19"/>
      <c r="L128"/>
    </row>
    <row r="129" spans="1:12" s="1" customFormat="1" ht="21.75" customHeight="1" x14ac:dyDescent="0.25">
      <c r="A129" s="41" t="s">
        <v>2</v>
      </c>
      <c r="B129" s="507" t="s">
        <v>334</v>
      </c>
      <c r="C129" s="507"/>
      <c r="D129" s="507"/>
      <c r="E129" s="507"/>
      <c r="F129" s="507"/>
      <c r="G129" s="508"/>
      <c r="H129" s="42"/>
      <c r="I129" s="43"/>
      <c r="J129" s="43"/>
      <c r="L129" s="40"/>
    </row>
    <row r="130" spans="1:12" s="1" customFormat="1" ht="18.75" customHeight="1" x14ac:dyDescent="0.25">
      <c r="A130" s="41" t="s">
        <v>4</v>
      </c>
      <c r="B130" s="507" t="s">
        <v>333</v>
      </c>
      <c r="C130" s="507"/>
      <c r="D130" s="507"/>
      <c r="E130" s="507"/>
      <c r="F130" s="507"/>
      <c r="G130" s="508"/>
      <c r="H130" s="42"/>
      <c r="I130" s="43"/>
      <c r="J130" s="43"/>
    </row>
    <row r="131" spans="1:12" s="1" customFormat="1" ht="45.75" customHeight="1" x14ac:dyDescent="0.25">
      <c r="A131" s="45" t="s">
        <v>5</v>
      </c>
      <c r="B131" s="677" t="s">
        <v>336</v>
      </c>
      <c r="C131" s="677"/>
      <c r="D131" s="677"/>
      <c r="E131" s="677"/>
      <c r="F131" s="677"/>
      <c r="G131" s="678"/>
      <c r="H131" s="42"/>
      <c r="I131" s="43"/>
      <c r="J131" s="43"/>
    </row>
    <row r="132" spans="1:12" x14ac:dyDescent="0.25">
      <c r="A132" s="696" t="s">
        <v>7</v>
      </c>
      <c r="B132" s="514" t="s">
        <v>9</v>
      </c>
      <c r="C132" s="514"/>
      <c r="D132" s="514"/>
      <c r="E132" s="514"/>
      <c r="F132" s="514"/>
      <c r="G132" s="515"/>
      <c r="H132" s="19"/>
      <c r="L132" s="1"/>
    </row>
    <row r="133" spans="1:12" x14ac:dyDescent="0.25">
      <c r="A133" s="696"/>
      <c r="B133" s="514" t="s">
        <v>10</v>
      </c>
      <c r="C133" s="514"/>
      <c r="D133" s="514"/>
      <c r="E133" s="514"/>
      <c r="F133" s="514"/>
      <c r="G133" s="515"/>
      <c r="H133" s="19"/>
    </row>
    <row r="134" spans="1:12" s="1" customFormat="1" ht="20.25" customHeight="1" x14ac:dyDescent="0.25">
      <c r="A134" s="696"/>
      <c r="B134" s="697"/>
      <c r="C134" s="697"/>
      <c r="D134" s="269" t="s">
        <v>8</v>
      </c>
      <c r="E134" s="269" t="s">
        <v>11</v>
      </c>
      <c r="F134" s="269" t="s">
        <v>8</v>
      </c>
      <c r="G134" s="46" t="s">
        <v>11</v>
      </c>
      <c r="H134" s="42"/>
      <c r="I134" s="43"/>
      <c r="J134" s="43"/>
      <c r="L134"/>
    </row>
    <row r="135" spans="1:12" s="1" customFormat="1" ht="18" customHeight="1" x14ac:dyDescent="0.25">
      <c r="A135" s="82" t="s">
        <v>318</v>
      </c>
      <c r="B135" s="697"/>
      <c r="C135" s="697"/>
      <c r="D135" s="83">
        <v>23</v>
      </c>
      <c r="E135" s="83">
        <v>16.5</v>
      </c>
      <c r="F135" s="62">
        <v>36</v>
      </c>
      <c r="G135" s="48">
        <v>25</v>
      </c>
      <c r="H135" s="42"/>
      <c r="I135" s="43"/>
      <c r="J135" s="43"/>
    </row>
    <row r="136" spans="1:12" s="1" customFormat="1" ht="18" customHeight="1" x14ac:dyDescent="0.25">
      <c r="A136" s="82" t="s">
        <v>335</v>
      </c>
      <c r="B136" s="697"/>
      <c r="C136" s="697"/>
      <c r="D136" s="83">
        <v>28</v>
      </c>
      <c r="E136" s="83">
        <v>22</v>
      </c>
      <c r="F136" s="62">
        <v>42</v>
      </c>
      <c r="G136" s="48">
        <v>32</v>
      </c>
      <c r="H136" s="42"/>
      <c r="I136" s="43"/>
      <c r="J136" s="43"/>
    </row>
    <row r="137" spans="1:12" s="1" customFormat="1" ht="18" customHeight="1" x14ac:dyDescent="0.25">
      <c r="A137" s="82" t="s">
        <v>171</v>
      </c>
      <c r="B137" s="697"/>
      <c r="C137" s="697"/>
      <c r="D137" s="83">
        <v>3</v>
      </c>
      <c r="E137" s="83">
        <v>3</v>
      </c>
      <c r="F137" s="62">
        <v>4</v>
      </c>
      <c r="G137" s="48">
        <v>4</v>
      </c>
      <c r="H137" s="42"/>
      <c r="I137" s="43"/>
      <c r="J137" s="43"/>
    </row>
    <row r="138" spans="1:12" s="2" customFormat="1" ht="15.75" thickBot="1" x14ac:dyDescent="0.3">
      <c r="A138" s="50" t="s">
        <v>16</v>
      </c>
      <c r="B138" s="698"/>
      <c r="C138" s="698"/>
      <c r="D138" s="260">
        <v>0</v>
      </c>
      <c r="E138" s="84" t="s">
        <v>312</v>
      </c>
      <c r="F138" s="260">
        <v>0</v>
      </c>
      <c r="G138" s="53">
        <v>60</v>
      </c>
      <c r="H138" s="19"/>
      <c r="I138" s="20"/>
      <c r="J138" s="20"/>
      <c r="L138" s="1"/>
    </row>
    <row r="139" spans="1:12" s="15" customFormat="1" ht="15.75" thickBot="1" x14ac:dyDescent="0.3">
      <c r="A139" s="681"/>
      <c r="B139" s="682"/>
      <c r="C139" s="682"/>
      <c r="D139" s="682"/>
      <c r="E139" s="682"/>
      <c r="F139" s="682"/>
      <c r="G139" s="683"/>
      <c r="H139" s="85"/>
      <c r="I139" s="86"/>
      <c r="J139" s="86"/>
      <c r="L139" s="2"/>
    </row>
    <row r="140" spans="1:12" s="2" customFormat="1" x14ac:dyDescent="0.25">
      <c r="A140" s="519" t="s">
        <v>20</v>
      </c>
      <c r="B140" s="520"/>
      <c r="C140" s="520"/>
      <c r="D140" s="520"/>
      <c r="E140" s="520"/>
      <c r="F140" s="520"/>
      <c r="G140" s="521"/>
      <c r="H140" s="19"/>
      <c r="I140" s="20"/>
      <c r="J140" s="20"/>
      <c r="L140" s="15"/>
    </row>
    <row r="141" spans="1:12" s="2" customFormat="1" x14ac:dyDescent="0.25">
      <c r="A141" s="87" t="s">
        <v>27</v>
      </c>
      <c r="B141" s="517"/>
      <c r="C141" s="517"/>
      <c r="D141" s="517" t="s">
        <v>312</v>
      </c>
      <c r="E141" s="517"/>
      <c r="F141" s="517" t="s">
        <v>316</v>
      </c>
      <c r="G141" s="518"/>
      <c r="H141" s="19"/>
      <c r="I141" s="20"/>
      <c r="J141" s="20"/>
    </row>
    <row r="142" spans="1:12" s="2" customFormat="1" x14ac:dyDescent="0.25">
      <c r="A142" s="500" t="s">
        <v>25</v>
      </c>
      <c r="B142" s="501"/>
      <c r="C142" s="501"/>
      <c r="D142" s="501"/>
      <c r="E142" s="501"/>
      <c r="F142" s="501"/>
      <c r="G142" s="502"/>
      <c r="H142" s="19"/>
      <c r="I142" s="20"/>
      <c r="J142" s="20"/>
    </row>
    <row r="143" spans="1:12" s="20" customFormat="1" x14ac:dyDescent="0.25">
      <c r="A143" s="18" t="s">
        <v>21</v>
      </c>
      <c r="B143" s="575"/>
      <c r="C143" s="576"/>
      <c r="D143" s="581">
        <f>[1]TDSheet!$E$94</f>
        <v>0.44</v>
      </c>
      <c r="E143" s="581"/>
      <c r="F143" s="581">
        <f>[2]TDSheet!$E$546</f>
        <v>0.6</v>
      </c>
      <c r="G143" s="584"/>
      <c r="H143" s="19"/>
      <c r="L143" s="2"/>
    </row>
    <row r="144" spans="1:12" s="20" customFormat="1" x14ac:dyDescent="0.25">
      <c r="A144" s="18" t="s">
        <v>22</v>
      </c>
      <c r="B144" s="577"/>
      <c r="C144" s="578"/>
      <c r="D144" s="582">
        <f>[1]TDSheet!$F$94</f>
        <v>3.1</v>
      </c>
      <c r="E144" s="582"/>
      <c r="F144" s="581">
        <f>[2]TDSheet!$F$546</f>
        <v>4.8</v>
      </c>
      <c r="G144" s="584"/>
      <c r="H144" s="19"/>
    </row>
    <row r="145" spans="1:12" s="20" customFormat="1" x14ac:dyDescent="0.25">
      <c r="A145" s="18" t="s">
        <v>23</v>
      </c>
      <c r="B145" s="577"/>
      <c r="C145" s="578"/>
      <c r="D145" s="581">
        <f>[1]TDSheet!$G$94</f>
        <v>0.8</v>
      </c>
      <c r="E145" s="581"/>
      <c r="F145" s="581">
        <f>[2]TDSheet!$G$546</f>
        <v>1.2</v>
      </c>
      <c r="G145" s="584"/>
      <c r="H145" s="19"/>
    </row>
    <row r="146" spans="1:12" s="20" customFormat="1" x14ac:dyDescent="0.25">
      <c r="A146" s="18" t="s">
        <v>24</v>
      </c>
      <c r="B146" s="577"/>
      <c r="C146" s="578"/>
      <c r="D146" s="581">
        <f>[1]TDSheet!$H$94</f>
        <v>32.6</v>
      </c>
      <c r="E146" s="581"/>
      <c r="F146" s="593">
        <f>[2]TDSheet!$H$546</f>
        <v>48.95</v>
      </c>
      <c r="G146" s="594"/>
      <c r="H146" s="19"/>
    </row>
    <row r="147" spans="1:12" s="20" customFormat="1" ht="15.75" thickBot="1" x14ac:dyDescent="0.3">
      <c r="A147" s="21" t="s">
        <v>26</v>
      </c>
      <c r="B147" s="579"/>
      <c r="C147" s="580"/>
      <c r="D147" s="585">
        <f>[1]TDSheet!$I$94</f>
        <v>3.6</v>
      </c>
      <c r="E147" s="585"/>
      <c r="F147" s="585">
        <f>[2]TDSheet!$I$546</f>
        <v>4.5</v>
      </c>
      <c r="G147" s="586"/>
      <c r="H147" s="19"/>
    </row>
    <row r="148" spans="1:12" s="2" customFormat="1" ht="15.75" thickBot="1" x14ac:dyDescent="0.3">
      <c r="A148" s="16"/>
      <c r="B148" s="88"/>
      <c r="C148" s="88"/>
      <c r="D148" s="89"/>
      <c r="E148" s="89"/>
      <c r="F148" s="88"/>
      <c r="G148" s="90"/>
      <c r="H148" s="19"/>
      <c r="I148" s="20"/>
      <c r="J148" s="20"/>
      <c r="L148" s="20"/>
    </row>
    <row r="149" spans="1:12" s="2" customFormat="1" x14ac:dyDescent="0.25">
      <c r="A149" s="483" t="s">
        <v>28</v>
      </c>
      <c r="B149" s="485" t="s">
        <v>364</v>
      </c>
      <c r="C149" s="485"/>
      <c r="D149" s="485"/>
      <c r="E149" s="485"/>
      <c r="F149" s="485"/>
      <c r="G149" s="486"/>
      <c r="H149" s="19"/>
      <c r="I149" s="20"/>
      <c r="J149" s="20"/>
    </row>
    <row r="150" spans="1:12" s="2" customFormat="1" ht="95.25" customHeight="1" thickBot="1" x14ac:dyDescent="0.3">
      <c r="A150" s="503"/>
      <c r="B150" s="489"/>
      <c r="C150" s="489"/>
      <c r="D150" s="489"/>
      <c r="E150" s="489"/>
      <c r="F150" s="489"/>
      <c r="G150" s="490"/>
      <c r="H150" s="19"/>
      <c r="I150" s="20"/>
      <c r="J150" s="20"/>
    </row>
    <row r="151" spans="1:12" s="2" customFormat="1" ht="24" customHeight="1" thickBot="1" x14ac:dyDescent="0.3">
      <c r="A151" s="176"/>
      <c r="B151" s="353"/>
      <c r="C151" s="254"/>
      <c r="D151" s="254"/>
      <c r="E151" s="254"/>
      <c r="F151" s="254"/>
      <c r="G151" s="254"/>
      <c r="H151" s="19"/>
      <c r="I151" s="20"/>
      <c r="J151" s="20"/>
    </row>
    <row r="152" spans="1:12" s="40" customFormat="1" ht="25.5" customHeight="1" x14ac:dyDescent="0.25">
      <c r="A152" s="79" t="s">
        <v>0</v>
      </c>
      <c r="B152" s="671" t="s">
        <v>393</v>
      </c>
      <c r="C152" s="671"/>
      <c r="D152" s="671"/>
      <c r="E152" s="671"/>
      <c r="F152" s="671"/>
      <c r="G152" s="672"/>
      <c r="H152" s="19"/>
      <c r="L152" s="2"/>
    </row>
    <row r="153" spans="1:12" s="1" customFormat="1" ht="21.75" customHeight="1" x14ac:dyDescent="0.25">
      <c r="A153" s="41" t="s">
        <v>2</v>
      </c>
      <c r="B153" s="527" t="s">
        <v>366</v>
      </c>
      <c r="C153" s="527"/>
      <c r="D153" s="527"/>
      <c r="E153" s="527"/>
      <c r="F153" s="527"/>
      <c r="G153" s="528"/>
      <c r="H153" s="42"/>
      <c r="I153" s="43"/>
      <c r="J153" s="43"/>
      <c r="L153" s="40"/>
    </row>
    <row r="154" spans="1:12" s="1" customFormat="1" ht="18.75" customHeight="1" x14ac:dyDescent="0.25">
      <c r="A154" s="41" t="s">
        <v>4</v>
      </c>
      <c r="B154" s="507" t="s">
        <v>368</v>
      </c>
      <c r="C154" s="507"/>
      <c r="D154" s="507"/>
      <c r="E154" s="507"/>
      <c r="F154" s="507"/>
      <c r="G154" s="508"/>
      <c r="H154" s="42"/>
      <c r="I154" s="43"/>
      <c r="J154" s="43"/>
    </row>
    <row r="155" spans="1:12" s="1" customFormat="1" ht="45.75" customHeight="1" x14ac:dyDescent="0.25">
      <c r="A155" s="45" t="s">
        <v>5</v>
      </c>
      <c r="B155" s="677" t="s">
        <v>336</v>
      </c>
      <c r="C155" s="677"/>
      <c r="D155" s="677"/>
      <c r="E155" s="677"/>
      <c r="F155" s="677"/>
      <c r="G155" s="678"/>
      <c r="H155" s="42"/>
      <c r="I155" s="43"/>
      <c r="J155" s="43"/>
    </row>
    <row r="156" spans="1:12" x14ac:dyDescent="0.25">
      <c r="A156" s="696" t="s">
        <v>7</v>
      </c>
      <c r="B156" s="514" t="s">
        <v>9</v>
      </c>
      <c r="C156" s="514"/>
      <c r="D156" s="514"/>
      <c r="E156" s="514"/>
      <c r="F156" s="514"/>
      <c r="G156" s="515"/>
      <c r="H156" s="19"/>
      <c r="L156" s="1"/>
    </row>
    <row r="157" spans="1:12" x14ac:dyDescent="0.25">
      <c r="A157" s="696"/>
      <c r="B157" s="514" t="s">
        <v>10</v>
      </c>
      <c r="C157" s="514"/>
      <c r="D157" s="514"/>
      <c r="E157" s="514"/>
      <c r="F157" s="514"/>
      <c r="G157" s="515"/>
      <c r="H157" s="19"/>
    </row>
    <row r="158" spans="1:12" s="1" customFormat="1" ht="20.25" customHeight="1" x14ac:dyDescent="0.25">
      <c r="A158" s="696"/>
      <c r="B158" s="697"/>
      <c r="C158" s="697"/>
      <c r="D158" s="269" t="s">
        <v>8</v>
      </c>
      <c r="E158" s="269" t="s">
        <v>11</v>
      </c>
      <c r="F158" s="269" t="s">
        <v>8</v>
      </c>
      <c r="G158" s="46" t="s">
        <v>11</v>
      </c>
      <c r="H158" s="42"/>
      <c r="I158" s="43"/>
      <c r="J158" s="43"/>
      <c r="L158"/>
    </row>
    <row r="159" spans="1:12" s="1" customFormat="1" ht="18" customHeight="1" x14ac:dyDescent="0.25">
      <c r="A159" s="82" t="s">
        <v>318</v>
      </c>
      <c r="B159" s="697"/>
      <c r="C159" s="697"/>
      <c r="D159" s="83">
        <v>20</v>
      </c>
      <c r="E159" s="83">
        <v>16</v>
      </c>
      <c r="F159" s="62">
        <v>30</v>
      </c>
      <c r="G159" s="48">
        <v>24</v>
      </c>
      <c r="H159" s="42"/>
      <c r="I159" s="43"/>
      <c r="J159" s="43"/>
    </row>
    <row r="160" spans="1:12" s="1" customFormat="1" ht="18" customHeight="1" x14ac:dyDescent="0.25">
      <c r="A160" s="82" t="s">
        <v>350</v>
      </c>
      <c r="B160" s="697"/>
      <c r="C160" s="697"/>
      <c r="D160" s="83">
        <v>20</v>
      </c>
      <c r="E160" s="83">
        <v>17</v>
      </c>
      <c r="F160" s="62">
        <v>30</v>
      </c>
      <c r="G160" s="48">
        <v>25</v>
      </c>
      <c r="H160" s="42"/>
      <c r="I160" s="43"/>
      <c r="J160" s="43"/>
    </row>
    <row r="161" spans="1:12" s="43" customFormat="1" ht="18" customHeight="1" x14ac:dyDescent="0.25">
      <c r="A161" s="82" t="s">
        <v>367</v>
      </c>
      <c r="B161" s="697"/>
      <c r="C161" s="697"/>
      <c r="D161" s="83">
        <v>10</v>
      </c>
      <c r="E161" s="83">
        <v>7.5</v>
      </c>
      <c r="F161" s="62">
        <v>15</v>
      </c>
      <c r="G161" s="48">
        <v>11</v>
      </c>
      <c r="H161" s="42"/>
      <c r="L161" s="1"/>
    </row>
    <row r="162" spans="1:12" s="43" customFormat="1" ht="18" customHeight="1" x14ac:dyDescent="0.25">
      <c r="A162" s="82" t="s">
        <v>330</v>
      </c>
      <c r="B162" s="697"/>
      <c r="C162" s="697"/>
      <c r="D162" s="83">
        <v>6</v>
      </c>
      <c r="E162" s="83">
        <v>4.8</v>
      </c>
      <c r="F162" s="62">
        <v>9</v>
      </c>
      <c r="G162" s="48">
        <v>7.2</v>
      </c>
      <c r="H162" s="42"/>
    </row>
    <row r="163" spans="1:12" s="1" customFormat="1" ht="18" customHeight="1" x14ac:dyDescent="0.25">
      <c r="A163" s="82" t="s">
        <v>171</v>
      </c>
      <c r="B163" s="697"/>
      <c r="C163" s="697"/>
      <c r="D163" s="83">
        <v>3.5</v>
      </c>
      <c r="E163" s="83">
        <v>3.5</v>
      </c>
      <c r="F163" s="62">
        <v>5.2</v>
      </c>
      <c r="G163" s="48">
        <v>5.2</v>
      </c>
      <c r="H163" s="42"/>
      <c r="I163" s="43"/>
      <c r="J163" s="43"/>
      <c r="L163" s="43"/>
    </row>
    <row r="164" spans="1:12" s="2" customFormat="1" ht="15.75" thickBot="1" x14ac:dyDescent="0.3">
      <c r="A164" s="50" t="s">
        <v>16</v>
      </c>
      <c r="B164" s="698"/>
      <c r="C164" s="698"/>
      <c r="D164" s="260">
        <v>0</v>
      </c>
      <c r="E164" s="84" t="s">
        <v>312</v>
      </c>
      <c r="F164" s="260">
        <v>0</v>
      </c>
      <c r="G164" s="53">
        <v>60</v>
      </c>
      <c r="H164" s="19"/>
      <c r="I164" s="20"/>
      <c r="J164" s="20"/>
      <c r="L164" s="1"/>
    </row>
    <row r="165" spans="1:12" s="15" customFormat="1" ht="15.75" thickBot="1" x14ac:dyDescent="0.3">
      <c r="A165" s="681"/>
      <c r="B165" s="682"/>
      <c r="C165" s="682"/>
      <c r="D165" s="682"/>
      <c r="E165" s="682"/>
      <c r="F165" s="682"/>
      <c r="G165" s="683"/>
      <c r="H165" s="85"/>
      <c r="I165" s="86"/>
      <c r="J165" s="86"/>
      <c r="L165" s="2"/>
    </row>
    <row r="166" spans="1:12" s="2" customFormat="1" x14ac:dyDescent="0.25">
      <c r="A166" s="519" t="s">
        <v>20</v>
      </c>
      <c r="B166" s="520"/>
      <c r="C166" s="520"/>
      <c r="D166" s="520"/>
      <c r="E166" s="520"/>
      <c r="F166" s="520"/>
      <c r="G166" s="521"/>
      <c r="H166" s="19"/>
      <c r="I166" s="20"/>
      <c r="J166" s="20"/>
      <c r="L166" s="15"/>
    </row>
    <row r="167" spans="1:12" s="2" customFormat="1" x14ac:dyDescent="0.25">
      <c r="A167" s="87" t="s">
        <v>27</v>
      </c>
      <c r="B167" s="517"/>
      <c r="C167" s="517"/>
      <c r="D167" s="517" t="s">
        <v>312</v>
      </c>
      <c r="E167" s="517"/>
      <c r="F167" s="517" t="s">
        <v>316</v>
      </c>
      <c r="G167" s="518"/>
      <c r="H167" s="19"/>
      <c r="I167" s="20"/>
      <c r="J167" s="20"/>
    </row>
    <row r="168" spans="1:12" s="2" customFormat="1" x14ac:dyDescent="0.25">
      <c r="A168" s="500" t="s">
        <v>25</v>
      </c>
      <c r="B168" s="501"/>
      <c r="C168" s="501"/>
      <c r="D168" s="501"/>
      <c r="E168" s="501"/>
      <c r="F168" s="501"/>
      <c r="G168" s="502"/>
      <c r="H168" s="19"/>
      <c r="I168" s="20"/>
      <c r="J168" s="20"/>
    </row>
    <row r="169" spans="1:12" s="20" customFormat="1" x14ac:dyDescent="0.25">
      <c r="A169" s="18" t="s">
        <v>21</v>
      </c>
      <c r="B169" s="575"/>
      <c r="C169" s="576"/>
      <c r="D169" s="581">
        <f>[3]TDSheet!$E$471</f>
        <v>0.4</v>
      </c>
      <c r="E169" s="581"/>
      <c r="F169" s="581">
        <f>[4]TDSheet!$E$470</f>
        <v>0.6</v>
      </c>
      <c r="G169" s="584"/>
      <c r="H169" s="19"/>
      <c r="L169" s="2"/>
    </row>
    <row r="170" spans="1:12" s="20" customFormat="1" x14ac:dyDescent="0.25">
      <c r="A170" s="18" t="s">
        <v>22</v>
      </c>
      <c r="B170" s="577"/>
      <c r="C170" s="578"/>
      <c r="D170" s="582">
        <f>[3]TDSheet!$F$471</f>
        <v>3.7</v>
      </c>
      <c r="E170" s="582"/>
      <c r="F170" s="581">
        <f>[4]TDSheet!$F$470</f>
        <v>5.5</v>
      </c>
      <c r="G170" s="584"/>
      <c r="H170" s="19"/>
    </row>
    <row r="171" spans="1:12" s="20" customFormat="1" x14ac:dyDescent="0.25">
      <c r="A171" s="18" t="s">
        <v>23</v>
      </c>
      <c r="B171" s="577"/>
      <c r="C171" s="578"/>
      <c r="D171" s="581">
        <f>[3]TDSheet!$G$471</f>
        <v>1.1000000000000001</v>
      </c>
      <c r="E171" s="581"/>
      <c r="F171" s="581">
        <f>[4]TDSheet!$G$470</f>
        <v>1.7</v>
      </c>
      <c r="G171" s="584"/>
      <c r="H171" s="19"/>
    </row>
    <row r="172" spans="1:12" s="20" customFormat="1" x14ac:dyDescent="0.25">
      <c r="A172" s="18" t="s">
        <v>24</v>
      </c>
      <c r="B172" s="577"/>
      <c r="C172" s="578"/>
      <c r="D172" s="581">
        <f>[3]TDSheet!$H$471</f>
        <v>32.4</v>
      </c>
      <c r="E172" s="581"/>
      <c r="F172" s="593">
        <f>[4]TDSheet!$H$470</f>
        <v>48.6</v>
      </c>
      <c r="G172" s="594"/>
      <c r="H172" s="19"/>
    </row>
    <row r="173" spans="1:12" s="20" customFormat="1" ht="15.75" thickBot="1" x14ac:dyDescent="0.3">
      <c r="A173" s="21" t="s">
        <v>26</v>
      </c>
      <c r="B173" s="579"/>
      <c r="C173" s="580"/>
      <c r="D173" s="585">
        <f>[3]TDSheet!$I$471</f>
        <v>4.5</v>
      </c>
      <c r="E173" s="585"/>
      <c r="F173" s="585">
        <f>[4]TDSheet!$I$470</f>
        <v>6.8</v>
      </c>
      <c r="G173" s="586"/>
      <c r="H173" s="19"/>
    </row>
    <row r="174" spans="1:12" s="2" customFormat="1" ht="15.75" thickBot="1" x14ac:dyDescent="0.3">
      <c r="A174" s="16"/>
      <c r="B174" s="88"/>
      <c r="C174" s="88"/>
      <c r="D174" s="89"/>
      <c r="E174" s="89"/>
      <c r="F174" s="88"/>
      <c r="G174" s="90"/>
      <c r="H174" s="19"/>
      <c r="I174" s="20"/>
      <c r="J174" s="20"/>
      <c r="L174" s="20"/>
    </row>
    <row r="175" spans="1:12" s="2" customFormat="1" x14ac:dyDescent="0.25">
      <c r="A175" s="483" t="s">
        <v>28</v>
      </c>
      <c r="B175" s="485" t="s">
        <v>443</v>
      </c>
      <c r="C175" s="485"/>
      <c r="D175" s="485"/>
      <c r="E175" s="485"/>
      <c r="F175" s="485"/>
      <c r="G175" s="486"/>
      <c r="H175" s="19"/>
      <c r="I175" s="20"/>
      <c r="J175" s="20"/>
    </row>
    <row r="176" spans="1:12" s="2" customFormat="1" ht="137.25" customHeight="1" thickBot="1" x14ac:dyDescent="0.3">
      <c r="A176" s="503"/>
      <c r="B176" s="489"/>
      <c r="C176" s="489"/>
      <c r="D176" s="489"/>
      <c r="E176" s="489"/>
      <c r="F176" s="489"/>
      <c r="G176" s="490"/>
      <c r="H176" s="19"/>
      <c r="I176" s="20"/>
      <c r="J176" s="20"/>
    </row>
    <row r="177" spans="1:12" s="2" customFormat="1" ht="26.25" customHeight="1" thickBot="1" x14ac:dyDescent="0.3">
      <c r="A177" s="176"/>
      <c r="B177" s="353"/>
      <c r="C177" s="254"/>
      <c r="D177" s="254"/>
      <c r="E177" s="254"/>
      <c r="F177" s="254"/>
      <c r="G177" s="254"/>
      <c r="H177" s="19"/>
      <c r="I177" s="20"/>
      <c r="J177" s="20"/>
    </row>
    <row r="178" spans="1:12" s="40" customFormat="1" ht="25.5" customHeight="1" x14ac:dyDescent="0.25">
      <c r="A178" s="79" t="s">
        <v>0</v>
      </c>
      <c r="B178" s="671" t="s">
        <v>401</v>
      </c>
      <c r="C178" s="671"/>
      <c r="D178" s="671"/>
      <c r="E178" s="671"/>
      <c r="F178" s="671"/>
      <c r="G178" s="672"/>
      <c r="H178" s="19"/>
      <c r="L178" s="2"/>
    </row>
    <row r="179" spans="1:12" s="1" customFormat="1" ht="21.75" customHeight="1" x14ac:dyDescent="0.25">
      <c r="A179" s="41" t="s">
        <v>2</v>
      </c>
      <c r="B179" s="507" t="s">
        <v>881</v>
      </c>
      <c r="C179" s="507"/>
      <c r="D179" s="507"/>
      <c r="E179" s="507"/>
      <c r="F179" s="507"/>
      <c r="G179" s="508"/>
      <c r="H179" s="42"/>
      <c r="I179" s="43"/>
      <c r="J179" s="43"/>
      <c r="L179" s="40"/>
    </row>
    <row r="180" spans="1:12" s="1" customFormat="1" ht="18.75" customHeight="1" x14ac:dyDescent="0.25">
      <c r="A180" s="41" t="s">
        <v>4</v>
      </c>
      <c r="B180" s="507">
        <v>15</v>
      </c>
      <c r="C180" s="507"/>
      <c r="D180" s="507"/>
      <c r="E180" s="507"/>
      <c r="F180" s="507"/>
      <c r="G180" s="508"/>
      <c r="H180" s="42"/>
      <c r="I180" s="43"/>
      <c r="J180" s="43"/>
    </row>
    <row r="181" spans="1:12" s="1" customFormat="1" ht="45.75" customHeight="1" x14ac:dyDescent="0.25">
      <c r="A181" s="45" t="s">
        <v>5</v>
      </c>
      <c r="B181" s="706" t="s">
        <v>6</v>
      </c>
      <c r="C181" s="706"/>
      <c r="D181" s="706"/>
      <c r="E181" s="706"/>
      <c r="F181" s="706"/>
      <c r="G181" s="707"/>
      <c r="H181" s="42"/>
      <c r="I181" s="43"/>
      <c r="J181" s="43"/>
    </row>
    <row r="182" spans="1:12" x14ac:dyDescent="0.25">
      <c r="A182" s="696" t="s">
        <v>7</v>
      </c>
      <c r="B182" s="514" t="s">
        <v>9</v>
      </c>
      <c r="C182" s="514"/>
      <c r="D182" s="514"/>
      <c r="E182" s="514"/>
      <c r="F182" s="514"/>
      <c r="G182" s="515"/>
      <c r="H182" s="19"/>
      <c r="L182" s="1"/>
    </row>
    <row r="183" spans="1:12" x14ac:dyDescent="0.25">
      <c r="A183" s="696"/>
      <c r="B183" s="514" t="s">
        <v>10</v>
      </c>
      <c r="C183" s="514"/>
      <c r="D183" s="514"/>
      <c r="E183" s="514"/>
      <c r="F183" s="514"/>
      <c r="G183" s="515"/>
      <c r="H183" s="19"/>
    </row>
    <row r="184" spans="1:12" s="1" customFormat="1" ht="20.25" customHeight="1" x14ac:dyDescent="0.25">
      <c r="A184" s="696"/>
      <c r="B184" s="697"/>
      <c r="C184" s="697"/>
      <c r="D184" s="269" t="s">
        <v>8</v>
      </c>
      <c r="E184" s="269" t="s">
        <v>11</v>
      </c>
      <c r="F184" s="269" t="s">
        <v>8</v>
      </c>
      <c r="G184" s="46" t="s">
        <v>11</v>
      </c>
      <c r="H184" s="42"/>
      <c r="I184" s="43"/>
      <c r="J184" s="43"/>
      <c r="L184"/>
    </row>
    <row r="185" spans="1:12" s="1" customFormat="1" ht="18" customHeight="1" x14ac:dyDescent="0.25">
      <c r="A185" s="82" t="s">
        <v>350</v>
      </c>
      <c r="B185" s="697"/>
      <c r="C185" s="697"/>
      <c r="D185" s="83">
        <v>23</v>
      </c>
      <c r="E185" s="83">
        <v>19</v>
      </c>
      <c r="F185" s="62">
        <v>34</v>
      </c>
      <c r="G185" s="48">
        <v>29</v>
      </c>
      <c r="H185" s="42"/>
      <c r="I185" s="43"/>
      <c r="J185" s="43"/>
    </row>
    <row r="186" spans="1:12" s="1" customFormat="1" ht="18" customHeight="1" x14ac:dyDescent="0.25">
      <c r="A186" s="82" t="s">
        <v>313</v>
      </c>
      <c r="B186" s="697"/>
      <c r="C186" s="697"/>
      <c r="D186" s="83">
        <v>18</v>
      </c>
      <c r="E186" s="83">
        <v>14</v>
      </c>
      <c r="F186" s="62">
        <v>26</v>
      </c>
      <c r="G186" s="48">
        <v>21</v>
      </c>
      <c r="H186" s="42"/>
      <c r="I186" s="43"/>
      <c r="J186" s="43"/>
    </row>
    <row r="187" spans="1:12" s="1" customFormat="1" ht="18" customHeight="1" x14ac:dyDescent="0.25">
      <c r="A187" s="82" t="s">
        <v>330</v>
      </c>
      <c r="B187" s="697"/>
      <c r="C187" s="697"/>
      <c r="D187" s="83">
        <v>6</v>
      </c>
      <c r="E187" s="83">
        <v>5</v>
      </c>
      <c r="F187" s="62">
        <v>9</v>
      </c>
      <c r="G187" s="48">
        <v>7.5</v>
      </c>
      <c r="H187" s="42"/>
      <c r="I187" s="43"/>
      <c r="J187" s="43"/>
    </row>
    <row r="188" spans="1:12" s="1" customFormat="1" ht="18" customHeight="1" x14ac:dyDescent="0.25">
      <c r="A188" s="82" t="s">
        <v>171</v>
      </c>
      <c r="B188" s="697"/>
      <c r="C188" s="697"/>
      <c r="D188" s="83">
        <v>3</v>
      </c>
      <c r="E188" s="83">
        <v>3</v>
      </c>
      <c r="F188" s="62">
        <v>4.5</v>
      </c>
      <c r="G188" s="48">
        <v>4.5</v>
      </c>
      <c r="H188" s="42"/>
      <c r="I188" s="43"/>
      <c r="J188" s="43"/>
    </row>
    <row r="189" spans="1:12" s="2" customFormat="1" ht="15.75" thickBot="1" x14ac:dyDescent="0.3">
      <c r="A189" s="50" t="s">
        <v>16</v>
      </c>
      <c r="B189" s="698"/>
      <c r="C189" s="698"/>
      <c r="D189" s="260">
        <v>0</v>
      </c>
      <c r="E189" s="84" t="s">
        <v>312</v>
      </c>
      <c r="F189" s="260">
        <v>0</v>
      </c>
      <c r="G189" s="53">
        <v>60</v>
      </c>
      <c r="H189" s="19"/>
      <c r="I189" s="20"/>
      <c r="J189" s="20"/>
      <c r="L189" s="1"/>
    </row>
    <row r="190" spans="1:12" s="15" customFormat="1" ht="15.75" thickBot="1" x14ac:dyDescent="0.3">
      <c r="A190" s="681"/>
      <c r="B190" s="682"/>
      <c r="C190" s="682"/>
      <c r="D190" s="682"/>
      <c r="E190" s="682"/>
      <c r="F190" s="682"/>
      <c r="G190" s="683"/>
      <c r="H190" s="85"/>
      <c r="I190" s="86"/>
      <c r="J190" s="86"/>
      <c r="L190" s="2"/>
    </row>
    <row r="191" spans="1:12" s="2" customFormat="1" x14ac:dyDescent="0.25">
      <c r="A191" s="519" t="s">
        <v>20</v>
      </c>
      <c r="B191" s="520"/>
      <c r="C191" s="520"/>
      <c r="D191" s="520"/>
      <c r="E191" s="520"/>
      <c r="F191" s="520"/>
      <c r="G191" s="521"/>
      <c r="H191" s="19"/>
      <c r="I191" s="20"/>
      <c r="J191" s="20"/>
      <c r="L191" s="15"/>
    </row>
    <row r="192" spans="1:12" s="2" customFormat="1" x14ac:dyDescent="0.25">
      <c r="A192" s="87" t="s">
        <v>27</v>
      </c>
      <c r="B192" s="517"/>
      <c r="C192" s="517"/>
      <c r="D192" s="517" t="s">
        <v>312</v>
      </c>
      <c r="E192" s="517"/>
      <c r="F192" s="517" t="s">
        <v>316</v>
      </c>
      <c r="G192" s="518"/>
      <c r="H192" s="19"/>
      <c r="I192" s="20"/>
      <c r="J192" s="20"/>
    </row>
    <row r="193" spans="1:12" s="2" customFormat="1" x14ac:dyDescent="0.25">
      <c r="A193" s="500" t="s">
        <v>25</v>
      </c>
      <c r="B193" s="501"/>
      <c r="C193" s="501"/>
      <c r="D193" s="501"/>
      <c r="E193" s="501"/>
      <c r="F193" s="501"/>
      <c r="G193" s="502"/>
      <c r="H193" s="19"/>
      <c r="I193" s="20"/>
      <c r="J193" s="20"/>
    </row>
    <row r="194" spans="1:12" s="20" customFormat="1" x14ac:dyDescent="0.25">
      <c r="A194" s="18" t="s">
        <v>21</v>
      </c>
      <c r="B194" s="575"/>
      <c r="C194" s="576"/>
      <c r="D194" s="581">
        <f>[1]TDSheet!$E$209</f>
        <v>0.2</v>
      </c>
      <c r="E194" s="581"/>
      <c r="F194" s="581">
        <f>[2]TDSheet!$E$208</f>
        <v>0.3</v>
      </c>
      <c r="G194" s="584"/>
      <c r="H194" s="19"/>
      <c r="L194" s="2"/>
    </row>
    <row r="195" spans="1:12" s="20" customFormat="1" x14ac:dyDescent="0.25">
      <c r="A195" s="18" t="s">
        <v>22</v>
      </c>
      <c r="B195" s="577"/>
      <c r="C195" s="578"/>
      <c r="D195" s="581">
        <f>[1]TDSheet!$F$209</f>
        <v>3</v>
      </c>
      <c r="E195" s="581"/>
      <c r="F195" s="581">
        <f>[2]TDSheet!$F$208</f>
        <v>4.5</v>
      </c>
      <c r="G195" s="584"/>
      <c r="H195" s="19"/>
    </row>
    <row r="196" spans="1:12" s="20" customFormat="1" x14ac:dyDescent="0.25">
      <c r="A196" s="18" t="s">
        <v>23</v>
      </c>
      <c r="B196" s="577"/>
      <c r="C196" s="578"/>
      <c r="D196" s="581">
        <f>[1]TDSheet!$G$209</f>
        <v>1.1000000000000001</v>
      </c>
      <c r="E196" s="581"/>
      <c r="F196" s="581">
        <f>[2]TDSheet!$G$208</f>
        <v>1.7</v>
      </c>
      <c r="G196" s="584"/>
      <c r="H196" s="19"/>
    </row>
    <row r="197" spans="1:12" s="20" customFormat="1" x14ac:dyDescent="0.25">
      <c r="A197" s="18" t="s">
        <v>24</v>
      </c>
      <c r="B197" s="577"/>
      <c r="C197" s="578"/>
      <c r="D197" s="581">
        <f>[1]TDSheet!$H$209</f>
        <v>60.1</v>
      </c>
      <c r="E197" s="581"/>
      <c r="F197" s="581">
        <f>[2]TDSheet!$H$208</f>
        <v>90.2</v>
      </c>
      <c r="G197" s="584"/>
      <c r="H197" s="19"/>
    </row>
    <row r="198" spans="1:12" s="20" customFormat="1" ht="15.75" thickBot="1" x14ac:dyDescent="0.3">
      <c r="A198" s="21" t="s">
        <v>26</v>
      </c>
      <c r="B198" s="579"/>
      <c r="C198" s="580"/>
      <c r="D198" s="585">
        <f>[1]TDSheet!$I$209</f>
        <v>6.6</v>
      </c>
      <c r="E198" s="585"/>
      <c r="F198" s="585">
        <f>[2]TDSheet!$I$208</f>
        <v>8.25</v>
      </c>
      <c r="G198" s="586"/>
      <c r="H198" s="19"/>
    </row>
    <row r="199" spans="1:12" s="2" customFormat="1" ht="15.75" thickBot="1" x14ac:dyDescent="0.3">
      <c r="A199" s="16"/>
      <c r="B199" s="88"/>
      <c r="C199" s="88"/>
      <c r="D199" s="89"/>
      <c r="E199" s="89"/>
      <c r="F199" s="88"/>
      <c r="G199" s="90"/>
      <c r="H199" s="19"/>
      <c r="I199" s="20"/>
      <c r="J199" s="20"/>
      <c r="L199" s="20"/>
    </row>
    <row r="200" spans="1:12" s="2" customFormat="1" x14ac:dyDescent="0.25">
      <c r="A200" s="483" t="s">
        <v>28</v>
      </c>
      <c r="B200" s="485" t="s">
        <v>351</v>
      </c>
      <c r="C200" s="485"/>
      <c r="D200" s="485"/>
      <c r="E200" s="485"/>
      <c r="F200" s="485"/>
      <c r="G200" s="486"/>
      <c r="H200" s="19"/>
      <c r="I200" s="20"/>
      <c r="J200" s="20"/>
    </row>
    <row r="201" spans="1:12" s="2" customFormat="1" ht="67.5" customHeight="1" thickBot="1" x14ac:dyDescent="0.3">
      <c r="A201" s="503"/>
      <c r="B201" s="489"/>
      <c r="C201" s="489"/>
      <c r="D201" s="489"/>
      <c r="E201" s="489"/>
      <c r="F201" s="489"/>
      <c r="G201" s="490"/>
      <c r="H201" s="19"/>
      <c r="I201" s="20"/>
      <c r="J201" s="20"/>
    </row>
    <row r="202" spans="1:12" ht="15.75" thickBot="1" x14ac:dyDescent="0.3">
      <c r="L202" s="2"/>
    </row>
    <row r="203" spans="1:12" s="40" customFormat="1" ht="25.5" customHeight="1" x14ac:dyDescent="0.25">
      <c r="A203" s="79" t="s">
        <v>0</v>
      </c>
      <c r="B203" s="671" t="s">
        <v>413</v>
      </c>
      <c r="C203" s="671"/>
      <c r="D203" s="671"/>
      <c r="E203" s="671"/>
      <c r="F203" s="671"/>
      <c r="G203" s="672"/>
      <c r="H203" s="19"/>
      <c r="L203"/>
    </row>
    <row r="204" spans="1:12" s="1" customFormat="1" ht="38.25" customHeight="1" x14ac:dyDescent="0.25">
      <c r="A204" s="41" t="s">
        <v>2</v>
      </c>
      <c r="B204" s="706" t="s">
        <v>338</v>
      </c>
      <c r="C204" s="706"/>
      <c r="D204" s="706"/>
      <c r="E204" s="706"/>
      <c r="F204" s="706"/>
      <c r="G204" s="707"/>
      <c r="H204" s="42"/>
      <c r="I204" s="43"/>
      <c r="J204" s="43"/>
      <c r="L204" s="40"/>
    </row>
    <row r="205" spans="1:12" s="1" customFormat="1" ht="18.75" customHeight="1" x14ac:dyDescent="0.25">
      <c r="A205" s="41" t="s">
        <v>4</v>
      </c>
      <c r="B205" s="507">
        <v>34</v>
      </c>
      <c r="C205" s="507"/>
      <c r="D205" s="507"/>
      <c r="E205" s="507"/>
      <c r="F205" s="507"/>
      <c r="G205" s="508"/>
      <c r="H205" s="42"/>
      <c r="I205" s="43"/>
      <c r="J205" s="43"/>
    </row>
    <row r="206" spans="1:12" s="1" customFormat="1" ht="45.75" customHeight="1" x14ac:dyDescent="0.25">
      <c r="A206" s="45" t="s">
        <v>5</v>
      </c>
      <c r="B206" s="706" t="s">
        <v>6</v>
      </c>
      <c r="C206" s="706"/>
      <c r="D206" s="706"/>
      <c r="E206" s="706"/>
      <c r="F206" s="706"/>
      <c r="G206" s="707"/>
      <c r="H206" s="42"/>
      <c r="I206" s="43"/>
      <c r="J206" s="43"/>
    </row>
    <row r="207" spans="1:12" x14ac:dyDescent="0.25">
      <c r="A207" s="696" t="s">
        <v>7</v>
      </c>
      <c r="B207" s="514" t="s">
        <v>9</v>
      </c>
      <c r="C207" s="514"/>
      <c r="D207" s="514"/>
      <c r="E207" s="514"/>
      <c r="F207" s="514"/>
      <c r="G207" s="515"/>
      <c r="H207" s="19"/>
      <c r="L207" s="1"/>
    </row>
    <row r="208" spans="1:12" x14ac:dyDescent="0.25">
      <c r="A208" s="696"/>
      <c r="B208" s="514" t="s">
        <v>10</v>
      </c>
      <c r="C208" s="514"/>
      <c r="D208" s="514"/>
      <c r="E208" s="514"/>
      <c r="F208" s="514"/>
      <c r="G208" s="515"/>
      <c r="H208" s="19"/>
    </row>
    <row r="209" spans="1:12" s="1" customFormat="1" ht="20.25" customHeight="1" x14ac:dyDescent="0.25">
      <c r="A209" s="696"/>
      <c r="B209" s="697"/>
      <c r="C209" s="697"/>
      <c r="D209" s="269" t="s">
        <v>8</v>
      </c>
      <c r="E209" s="269" t="s">
        <v>11</v>
      </c>
      <c r="F209" s="269" t="s">
        <v>8</v>
      </c>
      <c r="G209" s="46" t="s">
        <v>11</v>
      </c>
      <c r="H209" s="42"/>
      <c r="I209" s="43"/>
      <c r="J209" s="43"/>
      <c r="L209"/>
    </row>
    <row r="210" spans="1:12" s="43" customFormat="1" ht="18" customHeight="1" x14ac:dyDescent="0.25">
      <c r="A210" s="82" t="s">
        <v>384</v>
      </c>
      <c r="B210" s="697"/>
      <c r="C210" s="697"/>
      <c r="D210" s="83">
        <v>26</v>
      </c>
      <c r="E210" s="83" t="s">
        <v>340</v>
      </c>
      <c r="F210" s="62">
        <v>39</v>
      </c>
      <c r="G210" s="183" t="s">
        <v>341</v>
      </c>
      <c r="H210" s="140">
        <f>(D210+D211)/2</f>
        <v>27</v>
      </c>
      <c r="I210" s="184">
        <f>(F210+F211)/2</f>
        <v>40</v>
      </c>
      <c r="L210" s="1"/>
    </row>
    <row r="211" spans="1:12" s="43" customFormat="1" ht="18" customHeight="1" x14ac:dyDescent="0.25">
      <c r="A211" s="82" t="s">
        <v>385</v>
      </c>
      <c r="B211" s="697"/>
      <c r="C211" s="697"/>
      <c r="D211" s="83">
        <v>28</v>
      </c>
      <c r="E211" s="83" t="s">
        <v>340</v>
      </c>
      <c r="F211" s="62">
        <v>41</v>
      </c>
      <c r="G211" s="48" t="s">
        <v>341</v>
      </c>
      <c r="H211" s="42"/>
    </row>
    <row r="212" spans="1:12" s="1" customFormat="1" ht="18" customHeight="1" x14ac:dyDescent="0.25">
      <c r="A212" s="82" t="s">
        <v>142</v>
      </c>
      <c r="B212" s="697"/>
      <c r="C212" s="697"/>
      <c r="D212" s="83">
        <v>15.4</v>
      </c>
      <c r="E212" s="83">
        <v>10</v>
      </c>
      <c r="F212" s="62">
        <v>23.1</v>
      </c>
      <c r="G212" s="48">
        <v>15</v>
      </c>
      <c r="H212" s="42"/>
      <c r="I212" s="43"/>
      <c r="J212" s="43"/>
      <c r="L212" s="43"/>
    </row>
    <row r="213" spans="1:12" s="1" customFormat="1" ht="18" customHeight="1" x14ac:dyDescent="0.25">
      <c r="A213" s="82" t="s">
        <v>306</v>
      </c>
      <c r="B213" s="697"/>
      <c r="C213" s="697"/>
      <c r="D213" s="83">
        <v>8.1999999999999993</v>
      </c>
      <c r="E213" s="83">
        <v>7.2</v>
      </c>
      <c r="F213" s="62">
        <v>12.3</v>
      </c>
      <c r="G213" s="48">
        <v>10.8</v>
      </c>
      <c r="H213" s="42"/>
      <c r="I213" s="43"/>
      <c r="J213" s="43"/>
    </row>
    <row r="214" spans="1:12" s="1" customFormat="1" ht="18" customHeight="1" x14ac:dyDescent="0.25">
      <c r="A214" s="82" t="s">
        <v>143</v>
      </c>
      <c r="B214" s="697"/>
      <c r="C214" s="697"/>
      <c r="D214" s="83">
        <v>2.4</v>
      </c>
      <c r="E214" s="83">
        <v>2</v>
      </c>
      <c r="F214" s="62">
        <v>3.6</v>
      </c>
      <c r="G214" s="48">
        <v>3</v>
      </c>
      <c r="H214" s="42"/>
      <c r="I214" s="43"/>
      <c r="J214" s="43"/>
    </row>
    <row r="215" spans="1:12" s="1" customFormat="1" ht="18" customHeight="1" x14ac:dyDescent="0.25">
      <c r="A215" s="82" t="s">
        <v>171</v>
      </c>
      <c r="B215" s="697"/>
      <c r="C215" s="697"/>
      <c r="D215" s="83">
        <v>3.5</v>
      </c>
      <c r="E215" s="83">
        <v>3.5</v>
      </c>
      <c r="F215" s="62">
        <v>4.5</v>
      </c>
      <c r="G215" s="48">
        <v>4</v>
      </c>
      <c r="H215" s="42"/>
      <c r="I215" s="43"/>
      <c r="J215" s="43"/>
    </row>
    <row r="216" spans="1:12" s="2" customFormat="1" ht="15.75" thickBot="1" x14ac:dyDescent="0.3">
      <c r="A216" s="50" t="s">
        <v>16</v>
      </c>
      <c r="B216" s="698"/>
      <c r="C216" s="698"/>
      <c r="D216" s="260">
        <v>0</v>
      </c>
      <c r="E216" s="84" t="s">
        <v>312</v>
      </c>
      <c r="F216" s="260">
        <v>0</v>
      </c>
      <c r="G216" s="53">
        <v>60</v>
      </c>
      <c r="H216" s="19"/>
      <c r="I216" s="20"/>
      <c r="J216" s="20"/>
      <c r="L216" s="1"/>
    </row>
    <row r="217" spans="1:12" s="15" customFormat="1" ht="15.75" thickBot="1" x14ac:dyDescent="0.3">
      <c r="A217" s="681" t="s">
        <v>339</v>
      </c>
      <c r="B217" s="682"/>
      <c r="C217" s="682"/>
      <c r="D217" s="682"/>
      <c r="E217" s="682"/>
      <c r="F217" s="682"/>
      <c r="G217" s="683"/>
      <c r="H217" s="85"/>
      <c r="I217" s="86"/>
      <c r="J217" s="86"/>
      <c r="L217" s="2"/>
    </row>
    <row r="218" spans="1:12" s="2" customFormat="1" x14ac:dyDescent="0.25">
      <c r="A218" s="519" t="s">
        <v>20</v>
      </c>
      <c r="B218" s="520"/>
      <c r="C218" s="520"/>
      <c r="D218" s="520"/>
      <c r="E218" s="520"/>
      <c r="F218" s="520"/>
      <c r="G218" s="521"/>
      <c r="H218" s="19"/>
      <c r="I218" s="20"/>
      <c r="J218" s="20"/>
      <c r="L218" s="15"/>
    </row>
    <row r="219" spans="1:12" s="2" customFormat="1" x14ac:dyDescent="0.25">
      <c r="A219" s="87" t="s">
        <v>27</v>
      </c>
      <c r="B219" s="517"/>
      <c r="C219" s="517"/>
      <c r="D219" s="517" t="s">
        <v>312</v>
      </c>
      <c r="E219" s="517"/>
      <c r="F219" s="517" t="s">
        <v>316</v>
      </c>
      <c r="G219" s="518"/>
      <c r="H219" s="19"/>
      <c r="I219" s="20"/>
      <c r="J219" s="20"/>
    </row>
    <row r="220" spans="1:12" s="2" customFormat="1" x14ac:dyDescent="0.25">
      <c r="A220" s="500" t="s">
        <v>25</v>
      </c>
      <c r="B220" s="501"/>
      <c r="C220" s="501"/>
      <c r="D220" s="501"/>
      <c r="E220" s="501"/>
      <c r="F220" s="501"/>
      <c r="G220" s="502"/>
      <c r="H220" s="19"/>
      <c r="I220" s="20"/>
      <c r="J220" s="20"/>
    </row>
    <row r="221" spans="1:12" s="20" customFormat="1" x14ac:dyDescent="0.25">
      <c r="A221" s="18" t="s">
        <v>21</v>
      </c>
      <c r="B221" s="575"/>
      <c r="C221" s="576"/>
      <c r="D221" s="581">
        <f>[1]TDSheet!$E$740</f>
        <v>0.6</v>
      </c>
      <c r="E221" s="581"/>
      <c r="F221" s="581">
        <f>[2]TDSheet!$E$739</f>
        <v>0.9</v>
      </c>
      <c r="G221" s="584"/>
      <c r="H221" s="19"/>
      <c r="L221" s="2"/>
    </row>
    <row r="222" spans="1:12" s="20" customFormat="1" x14ac:dyDescent="0.25">
      <c r="A222" s="18" t="s">
        <v>22</v>
      </c>
      <c r="B222" s="577"/>
      <c r="C222" s="578"/>
      <c r="D222" s="581">
        <f>[1]TDSheet!$F$740</f>
        <v>3.9</v>
      </c>
      <c r="E222" s="581"/>
      <c r="F222" s="581">
        <f>[2]TDSheet!$F$739</f>
        <v>5.94</v>
      </c>
      <c r="G222" s="584"/>
      <c r="H222" s="19"/>
    </row>
    <row r="223" spans="1:12" s="20" customFormat="1" x14ac:dyDescent="0.25">
      <c r="A223" s="18" t="s">
        <v>23</v>
      </c>
      <c r="B223" s="577"/>
      <c r="C223" s="578"/>
      <c r="D223" s="581">
        <f>[1]TDSheet!$G$740</f>
        <v>3</v>
      </c>
      <c r="E223" s="581"/>
      <c r="F223" s="581">
        <f>[2]TDSheet!$G$739</f>
        <v>4.5</v>
      </c>
      <c r="G223" s="584"/>
      <c r="H223" s="19"/>
    </row>
    <row r="224" spans="1:12" s="20" customFormat="1" x14ac:dyDescent="0.25">
      <c r="A224" s="18" t="s">
        <v>24</v>
      </c>
      <c r="B224" s="577"/>
      <c r="C224" s="578"/>
      <c r="D224" s="581">
        <f>[1]TDSheet!$H$740</f>
        <v>49.6</v>
      </c>
      <c r="E224" s="581"/>
      <c r="F224" s="581">
        <f>[2]TDSheet!$H$739</f>
        <v>74.400000000000006</v>
      </c>
      <c r="G224" s="584"/>
      <c r="H224" s="19"/>
    </row>
    <row r="225" spans="1:12" s="20" customFormat="1" ht="15.75" thickBot="1" x14ac:dyDescent="0.3">
      <c r="A225" s="21" t="s">
        <v>26</v>
      </c>
      <c r="B225" s="579"/>
      <c r="C225" s="580"/>
      <c r="D225" s="585">
        <f>[1]TDSheet!$I$740</f>
        <v>3.6</v>
      </c>
      <c r="E225" s="585"/>
      <c r="F225" s="585">
        <f>[2]TDSheet!$I$739</f>
        <v>4</v>
      </c>
      <c r="G225" s="586"/>
      <c r="H225" s="19"/>
    </row>
    <row r="226" spans="1:12" s="2" customFormat="1" ht="15.75" thickBot="1" x14ac:dyDescent="0.3">
      <c r="A226" s="16"/>
      <c r="B226" s="88"/>
      <c r="C226" s="88"/>
      <c r="D226" s="89"/>
      <c r="E226" s="89"/>
      <c r="F226" s="88"/>
      <c r="G226" s="90"/>
      <c r="H226" s="19"/>
      <c r="I226" s="20"/>
      <c r="J226" s="20"/>
      <c r="L226" s="20"/>
    </row>
    <row r="227" spans="1:12" s="2" customFormat="1" ht="20.25" customHeight="1" x14ac:dyDescent="0.25">
      <c r="A227" s="483" t="s">
        <v>28</v>
      </c>
      <c r="B227" s="485" t="s">
        <v>342</v>
      </c>
      <c r="C227" s="485"/>
      <c r="D227" s="485"/>
      <c r="E227" s="485"/>
      <c r="F227" s="485"/>
      <c r="G227" s="486"/>
      <c r="H227" s="19"/>
      <c r="I227" s="20"/>
      <c r="J227" s="20"/>
    </row>
    <row r="228" spans="1:12" s="2" customFormat="1" ht="45" customHeight="1" thickBot="1" x14ac:dyDescent="0.3">
      <c r="A228" s="503"/>
      <c r="B228" s="489"/>
      <c r="C228" s="489"/>
      <c r="D228" s="489"/>
      <c r="E228" s="489"/>
      <c r="F228" s="489"/>
      <c r="G228" s="490"/>
      <c r="H228" s="19"/>
      <c r="I228" s="20"/>
      <c r="J228" s="20"/>
    </row>
    <row r="229" spans="1:12" ht="15.75" thickBot="1" x14ac:dyDescent="0.3">
      <c r="L229" s="2"/>
    </row>
    <row r="230" spans="1:12" s="40" customFormat="1" ht="25.5" customHeight="1" x14ac:dyDescent="0.25">
      <c r="A230" s="79" t="s">
        <v>0</v>
      </c>
      <c r="B230" s="671" t="s">
        <v>415</v>
      </c>
      <c r="C230" s="671"/>
      <c r="D230" s="671"/>
      <c r="E230" s="671"/>
      <c r="F230" s="671"/>
      <c r="G230" s="672"/>
      <c r="H230" s="19"/>
      <c r="L230"/>
    </row>
    <row r="231" spans="1:12" s="1" customFormat="1" ht="38.25" customHeight="1" x14ac:dyDescent="0.25">
      <c r="A231" s="41" t="s">
        <v>2</v>
      </c>
      <c r="B231" s="677" t="s">
        <v>344</v>
      </c>
      <c r="C231" s="677"/>
      <c r="D231" s="677"/>
      <c r="E231" s="677"/>
      <c r="F231" s="677"/>
      <c r="G231" s="678"/>
      <c r="H231" s="42"/>
      <c r="I231" s="43"/>
      <c r="J231" s="43"/>
      <c r="L231" s="40"/>
    </row>
    <row r="232" spans="1:12" s="1" customFormat="1" ht="18.75" customHeight="1" x14ac:dyDescent="0.25">
      <c r="A232" s="41" t="s">
        <v>4</v>
      </c>
      <c r="B232" s="507">
        <v>28</v>
      </c>
      <c r="C232" s="507"/>
      <c r="D232" s="507"/>
      <c r="E232" s="507"/>
      <c r="F232" s="507"/>
      <c r="G232" s="508"/>
      <c r="H232" s="42"/>
      <c r="I232" s="43"/>
      <c r="J232" s="43"/>
    </row>
    <row r="233" spans="1:12" s="1" customFormat="1" ht="45.75" customHeight="1" x14ac:dyDescent="0.25">
      <c r="A233" s="45" t="s">
        <v>5</v>
      </c>
      <c r="B233" s="706" t="s">
        <v>6</v>
      </c>
      <c r="C233" s="706"/>
      <c r="D233" s="706"/>
      <c r="E233" s="706"/>
      <c r="F233" s="706"/>
      <c r="G233" s="707"/>
      <c r="H233" s="42"/>
      <c r="I233" s="43"/>
      <c r="J233" s="43"/>
    </row>
    <row r="234" spans="1:12" x14ac:dyDescent="0.25">
      <c r="A234" s="696" t="s">
        <v>7</v>
      </c>
      <c r="B234" s="514" t="s">
        <v>9</v>
      </c>
      <c r="C234" s="514"/>
      <c r="D234" s="514"/>
      <c r="E234" s="514"/>
      <c r="F234" s="514"/>
      <c r="G234" s="515"/>
      <c r="H234" s="19"/>
      <c r="L234" s="1"/>
    </row>
    <row r="235" spans="1:12" x14ac:dyDescent="0.25">
      <c r="A235" s="696"/>
      <c r="B235" s="514" t="s">
        <v>10</v>
      </c>
      <c r="C235" s="514"/>
      <c r="D235" s="514"/>
      <c r="E235" s="514"/>
      <c r="F235" s="514"/>
      <c r="G235" s="515"/>
      <c r="H235" s="19"/>
    </row>
    <row r="236" spans="1:12" s="1" customFormat="1" ht="20.25" customHeight="1" x14ac:dyDescent="0.25">
      <c r="A236" s="696"/>
      <c r="B236" s="697"/>
      <c r="C236" s="697"/>
      <c r="D236" s="269" t="s">
        <v>8</v>
      </c>
      <c r="E236" s="269" t="s">
        <v>11</v>
      </c>
      <c r="F236" s="269" t="s">
        <v>8</v>
      </c>
      <c r="G236" s="46" t="s">
        <v>11</v>
      </c>
      <c r="H236" s="42">
        <f>(D237+D238)/2</f>
        <v>45</v>
      </c>
      <c r="I236" s="43">
        <f>(F237+F238)/2</f>
        <v>67.5</v>
      </c>
      <c r="J236" s="43"/>
      <c r="L236"/>
    </row>
    <row r="237" spans="1:12" s="43" customFormat="1" ht="18" customHeight="1" x14ac:dyDescent="0.25">
      <c r="A237" s="82" t="s">
        <v>384</v>
      </c>
      <c r="B237" s="697"/>
      <c r="C237" s="697"/>
      <c r="D237" s="83">
        <v>44</v>
      </c>
      <c r="E237" s="83" t="s">
        <v>858</v>
      </c>
      <c r="F237" s="62">
        <v>66</v>
      </c>
      <c r="G237" s="48" t="s">
        <v>859</v>
      </c>
      <c r="H237" s="42"/>
      <c r="L237" s="1"/>
    </row>
    <row r="238" spans="1:12" s="43" customFormat="1" ht="18" customHeight="1" x14ac:dyDescent="0.25">
      <c r="A238" s="82" t="s">
        <v>385</v>
      </c>
      <c r="B238" s="697"/>
      <c r="C238" s="697"/>
      <c r="D238" s="83">
        <v>46</v>
      </c>
      <c r="E238" s="83" t="s">
        <v>858</v>
      </c>
      <c r="F238" s="62">
        <v>69</v>
      </c>
      <c r="G238" s="48" t="s">
        <v>859</v>
      </c>
      <c r="H238" s="42"/>
    </row>
    <row r="239" spans="1:12" s="1" customFormat="1" ht="18" customHeight="1" x14ac:dyDescent="0.25">
      <c r="A239" s="82" t="s">
        <v>345</v>
      </c>
      <c r="B239" s="697"/>
      <c r="C239" s="697"/>
      <c r="D239" s="83">
        <v>4</v>
      </c>
      <c r="E239" s="83" t="s">
        <v>346</v>
      </c>
      <c r="F239" s="62">
        <v>6</v>
      </c>
      <c r="G239" s="48" t="s">
        <v>347</v>
      </c>
      <c r="H239" s="42"/>
      <c r="I239" s="43"/>
      <c r="J239" s="43"/>
      <c r="L239" s="43"/>
    </row>
    <row r="240" spans="1:12" s="1" customFormat="1" ht="18" customHeight="1" x14ac:dyDescent="0.25">
      <c r="A240" s="82" t="s">
        <v>171</v>
      </c>
      <c r="B240" s="697"/>
      <c r="C240" s="697"/>
      <c r="D240" s="83">
        <v>2</v>
      </c>
      <c r="E240" s="83">
        <v>2</v>
      </c>
      <c r="F240" s="62">
        <v>3</v>
      </c>
      <c r="G240" s="48">
        <v>3</v>
      </c>
      <c r="H240" s="42"/>
      <c r="I240" s="43"/>
      <c r="J240" s="43"/>
    </row>
    <row r="241" spans="1:12" s="1" customFormat="1" ht="18" customHeight="1" x14ac:dyDescent="0.25">
      <c r="A241" s="82" t="s">
        <v>13</v>
      </c>
      <c r="B241" s="697"/>
      <c r="C241" s="697"/>
      <c r="D241" s="83">
        <v>1.6</v>
      </c>
      <c r="E241" s="83">
        <v>1.6</v>
      </c>
      <c r="F241" s="62">
        <v>2.4</v>
      </c>
      <c r="G241" s="48">
        <v>2.4</v>
      </c>
      <c r="H241" s="42"/>
      <c r="I241" s="43"/>
      <c r="J241" s="43"/>
    </row>
    <row r="242" spans="1:12" s="2" customFormat="1" ht="15.75" thickBot="1" x14ac:dyDescent="0.3">
      <c r="A242" s="50" t="s">
        <v>16</v>
      </c>
      <c r="B242" s="698"/>
      <c r="C242" s="698"/>
      <c r="D242" s="260">
        <v>0</v>
      </c>
      <c r="E242" s="84" t="s">
        <v>312</v>
      </c>
      <c r="F242" s="260">
        <v>0</v>
      </c>
      <c r="G242" s="53">
        <v>60</v>
      </c>
      <c r="H242" s="19"/>
      <c r="I242" s="20"/>
      <c r="J242" s="20"/>
      <c r="L242" s="1"/>
    </row>
    <row r="243" spans="1:12" s="81" customFormat="1" ht="15.75" customHeight="1" thickBot="1" x14ac:dyDescent="0.3">
      <c r="A243" s="701" t="s">
        <v>348</v>
      </c>
      <c r="B243" s="702"/>
      <c r="C243" s="702"/>
      <c r="D243" s="702"/>
      <c r="E243" s="702"/>
      <c r="F243" s="702"/>
      <c r="G243" s="703"/>
      <c r="H243" s="209"/>
      <c r="I243" s="107"/>
      <c r="J243" s="107"/>
      <c r="L243" s="2"/>
    </row>
    <row r="244" spans="1:12" s="2" customFormat="1" x14ac:dyDescent="0.25">
      <c r="A244" s="519" t="s">
        <v>20</v>
      </c>
      <c r="B244" s="520"/>
      <c r="C244" s="520"/>
      <c r="D244" s="520"/>
      <c r="E244" s="520"/>
      <c r="F244" s="520"/>
      <c r="G244" s="521"/>
      <c r="H244" s="19"/>
      <c r="I244" s="20"/>
      <c r="J244" s="20"/>
      <c r="L244" s="81"/>
    </row>
    <row r="245" spans="1:12" s="2" customFormat="1" x14ac:dyDescent="0.25">
      <c r="A245" s="87" t="s">
        <v>27</v>
      </c>
      <c r="B245" s="517"/>
      <c r="C245" s="517"/>
      <c r="D245" s="517" t="s">
        <v>312</v>
      </c>
      <c r="E245" s="517"/>
      <c r="F245" s="517" t="s">
        <v>316</v>
      </c>
      <c r="G245" s="518"/>
      <c r="H245" s="19"/>
      <c r="I245" s="20"/>
      <c r="J245" s="20"/>
    </row>
    <row r="246" spans="1:12" s="2" customFormat="1" x14ac:dyDescent="0.25">
      <c r="A246" s="500" t="s">
        <v>25</v>
      </c>
      <c r="B246" s="501"/>
      <c r="C246" s="501"/>
      <c r="D246" s="501"/>
      <c r="E246" s="501"/>
      <c r="F246" s="501"/>
      <c r="G246" s="502"/>
      <c r="H246" s="19"/>
      <c r="I246" s="20"/>
      <c r="J246" s="20"/>
    </row>
    <row r="247" spans="1:12" s="20" customFormat="1" x14ac:dyDescent="0.25">
      <c r="A247" s="18" t="s">
        <v>21</v>
      </c>
      <c r="B247" s="575"/>
      <c r="C247" s="576"/>
      <c r="D247" s="593">
        <f>[1]TDSheet!$E$245</f>
        <v>0.63</v>
      </c>
      <c r="E247" s="593"/>
      <c r="F247" s="593">
        <f>[2]TDSheet!$E$244</f>
        <v>0.94</v>
      </c>
      <c r="G247" s="594"/>
      <c r="H247" s="19"/>
      <c r="L247" s="2"/>
    </row>
    <row r="248" spans="1:12" s="20" customFormat="1" x14ac:dyDescent="0.25">
      <c r="A248" s="18" t="s">
        <v>22</v>
      </c>
      <c r="B248" s="577"/>
      <c r="C248" s="578"/>
      <c r="D248" s="581">
        <f>[1]TDSheet!$F$245</f>
        <v>2.1</v>
      </c>
      <c r="E248" s="581"/>
      <c r="F248" s="581">
        <f>[2]TDSheet!$F$244</f>
        <v>3.24444</v>
      </c>
      <c r="G248" s="584"/>
      <c r="H248" s="19"/>
    </row>
    <row r="249" spans="1:12" s="20" customFormat="1" x14ac:dyDescent="0.25">
      <c r="A249" s="18" t="s">
        <v>23</v>
      </c>
      <c r="B249" s="577"/>
      <c r="C249" s="578"/>
      <c r="D249" s="593">
        <f>[1]TDSheet!$G$245</f>
        <v>7.86</v>
      </c>
      <c r="E249" s="593"/>
      <c r="F249" s="581">
        <f>[2]TDSheet!$G$244</f>
        <v>11.8</v>
      </c>
      <c r="G249" s="584"/>
      <c r="H249" s="19"/>
    </row>
    <row r="250" spans="1:12" s="20" customFormat="1" x14ac:dyDescent="0.25">
      <c r="A250" s="18" t="s">
        <v>24</v>
      </c>
      <c r="B250" s="577"/>
      <c r="C250" s="578"/>
      <c r="D250" s="593">
        <f>[1]TDSheet!$H$245</f>
        <v>52.6</v>
      </c>
      <c r="E250" s="593"/>
      <c r="F250" s="581">
        <f>[2]TDSheet!$H$244</f>
        <v>78.900000000000006</v>
      </c>
      <c r="G250" s="584"/>
      <c r="H250" s="19"/>
    </row>
    <row r="251" spans="1:12" s="20" customFormat="1" ht="15.75" thickBot="1" x14ac:dyDescent="0.3">
      <c r="A251" s="21" t="s">
        <v>26</v>
      </c>
      <c r="B251" s="579"/>
      <c r="C251" s="580"/>
      <c r="D251" s="603">
        <f>[1]TDSheet!$I$245</f>
        <v>3.45</v>
      </c>
      <c r="E251" s="603"/>
      <c r="F251" s="603">
        <f>[2]TDSheet!$I$244</f>
        <v>5.18</v>
      </c>
      <c r="G251" s="687"/>
      <c r="H251" s="19"/>
    </row>
    <row r="252" spans="1:12" s="2" customFormat="1" ht="15.75" thickBot="1" x14ac:dyDescent="0.3">
      <c r="A252" s="16"/>
      <c r="B252" s="88"/>
      <c r="C252" s="88"/>
      <c r="D252" s="89"/>
      <c r="E252" s="89"/>
      <c r="F252" s="88"/>
      <c r="G252" s="90"/>
      <c r="H252" s="19"/>
      <c r="I252" s="20"/>
      <c r="J252" s="20"/>
      <c r="L252" s="20"/>
    </row>
    <row r="253" spans="1:12" s="2" customFormat="1" ht="20.25" customHeight="1" x14ac:dyDescent="0.25">
      <c r="A253" s="483" t="s">
        <v>28</v>
      </c>
      <c r="B253" s="485" t="s">
        <v>349</v>
      </c>
      <c r="C253" s="485"/>
      <c r="D253" s="485"/>
      <c r="E253" s="485"/>
      <c r="F253" s="485"/>
      <c r="G253" s="486"/>
      <c r="H253" s="19"/>
      <c r="I253" s="20"/>
      <c r="J253" s="20"/>
    </row>
    <row r="254" spans="1:12" s="2" customFormat="1" ht="57.75" customHeight="1" thickBot="1" x14ac:dyDescent="0.3">
      <c r="A254" s="503"/>
      <c r="B254" s="489"/>
      <c r="C254" s="489"/>
      <c r="D254" s="489"/>
      <c r="E254" s="489"/>
      <c r="F254" s="489"/>
      <c r="G254" s="490"/>
      <c r="H254" s="19"/>
      <c r="I254" s="20"/>
      <c r="J254" s="20"/>
    </row>
    <row r="255" spans="1:12" ht="15.75" thickBot="1" x14ac:dyDescent="0.3">
      <c r="L255" s="2"/>
    </row>
    <row r="256" spans="1:12" s="40" customFormat="1" ht="25.5" customHeight="1" x14ac:dyDescent="0.25">
      <c r="A256" s="79" t="s">
        <v>0</v>
      </c>
      <c r="B256" s="671" t="s">
        <v>958</v>
      </c>
      <c r="C256" s="671"/>
      <c r="D256" s="671"/>
      <c r="E256" s="671"/>
      <c r="F256" s="671"/>
      <c r="G256" s="672"/>
      <c r="H256" s="19"/>
      <c r="L256"/>
    </row>
    <row r="257" spans="1:12" s="1" customFormat="1" ht="22.5" customHeight="1" x14ac:dyDescent="0.25">
      <c r="A257" s="41" t="s">
        <v>2</v>
      </c>
      <c r="B257" s="677" t="s">
        <v>352</v>
      </c>
      <c r="C257" s="677"/>
      <c r="D257" s="677"/>
      <c r="E257" s="677"/>
      <c r="F257" s="677"/>
      <c r="G257" s="678"/>
      <c r="H257" s="42"/>
      <c r="I257" s="43"/>
      <c r="J257" s="43"/>
      <c r="L257" s="40"/>
    </row>
    <row r="258" spans="1:12" s="1" customFormat="1" ht="18.75" customHeight="1" x14ac:dyDescent="0.25">
      <c r="A258" s="41" t="s">
        <v>4</v>
      </c>
      <c r="B258" s="507">
        <v>35</v>
      </c>
      <c r="C258" s="507"/>
      <c r="D258" s="507"/>
      <c r="E258" s="507"/>
      <c r="F258" s="507"/>
      <c r="G258" s="508"/>
      <c r="H258" s="42"/>
      <c r="I258" s="43"/>
      <c r="J258" s="43"/>
    </row>
    <row r="259" spans="1:12" s="1" customFormat="1" ht="45.75" customHeight="1" x14ac:dyDescent="0.25">
      <c r="A259" s="45" t="s">
        <v>5</v>
      </c>
      <c r="B259" s="706" t="s">
        <v>6</v>
      </c>
      <c r="C259" s="706"/>
      <c r="D259" s="706"/>
      <c r="E259" s="706"/>
      <c r="F259" s="706"/>
      <c r="G259" s="707"/>
      <c r="H259" s="42"/>
      <c r="I259" s="43"/>
      <c r="J259" s="43"/>
    </row>
    <row r="260" spans="1:12" x14ac:dyDescent="0.25">
      <c r="A260" s="696" t="s">
        <v>7</v>
      </c>
      <c r="B260" s="514" t="s">
        <v>9</v>
      </c>
      <c r="C260" s="514"/>
      <c r="D260" s="514"/>
      <c r="E260" s="514"/>
      <c r="F260" s="514"/>
      <c r="G260" s="515"/>
      <c r="H260" s="19"/>
      <c r="L260" s="1"/>
    </row>
    <row r="261" spans="1:12" x14ac:dyDescent="0.25">
      <c r="A261" s="696"/>
      <c r="B261" s="514" t="s">
        <v>10</v>
      </c>
      <c r="C261" s="514"/>
      <c r="D261" s="514"/>
      <c r="E261" s="514"/>
      <c r="F261" s="514"/>
      <c r="G261" s="515"/>
      <c r="H261" s="19"/>
    </row>
    <row r="262" spans="1:12" s="1" customFormat="1" ht="20.25" customHeight="1" x14ac:dyDescent="0.25">
      <c r="A262" s="696"/>
      <c r="B262" s="697"/>
      <c r="C262" s="697"/>
      <c r="D262" s="269" t="s">
        <v>8</v>
      </c>
      <c r="E262" s="269" t="s">
        <v>11</v>
      </c>
      <c r="F262" s="269" t="s">
        <v>8</v>
      </c>
      <c r="G262" s="46" t="s">
        <v>11</v>
      </c>
      <c r="H262" s="42"/>
      <c r="I262" s="43"/>
      <c r="J262" s="43"/>
      <c r="L262"/>
    </row>
    <row r="263" spans="1:12" s="43" customFormat="1" ht="18" customHeight="1" x14ac:dyDescent="0.25">
      <c r="A263" s="82" t="s">
        <v>384</v>
      </c>
      <c r="B263" s="697"/>
      <c r="C263" s="697"/>
      <c r="D263" s="83">
        <v>34.299999999999997</v>
      </c>
      <c r="E263" s="83" t="s">
        <v>353</v>
      </c>
      <c r="F263" s="62">
        <v>51.5</v>
      </c>
      <c r="G263" s="48" t="s">
        <v>354</v>
      </c>
      <c r="H263" s="42">
        <f>(D263+D264)/2</f>
        <v>35.4</v>
      </c>
      <c r="I263" s="43">
        <f>(F263+F264)/2</f>
        <v>53.15</v>
      </c>
      <c r="L263" s="1"/>
    </row>
    <row r="264" spans="1:12" s="43" customFormat="1" ht="18" customHeight="1" x14ac:dyDescent="0.25">
      <c r="A264" s="82" t="s">
        <v>385</v>
      </c>
      <c r="B264" s="697"/>
      <c r="C264" s="697"/>
      <c r="D264" s="83">
        <v>36.5</v>
      </c>
      <c r="E264" s="83" t="s">
        <v>353</v>
      </c>
      <c r="F264" s="62">
        <v>54.8</v>
      </c>
      <c r="G264" s="48" t="s">
        <v>354</v>
      </c>
      <c r="H264" s="42"/>
    </row>
    <row r="265" spans="1:12" s="1" customFormat="1" ht="18" customHeight="1" x14ac:dyDescent="0.25">
      <c r="A265" s="82" t="s">
        <v>306</v>
      </c>
      <c r="B265" s="697"/>
      <c r="C265" s="697"/>
      <c r="D265" s="83">
        <v>12</v>
      </c>
      <c r="E265" s="83">
        <v>10</v>
      </c>
      <c r="F265" s="62">
        <v>18</v>
      </c>
      <c r="G265" s="48">
        <v>15</v>
      </c>
      <c r="H265" s="42"/>
      <c r="I265" s="43"/>
      <c r="J265" s="43"/>
      <c r="L265" s="43"/>
    </row>
    <row r="266" spans="1:12" s="1" customFormat="1" ht="18" customHeight="1" x14ac:dyDescent="0.25">
      <c r="A266" s="82" t="s">
        <v>13</v>
      </c>
      <c r="B266" s="697"/>
      <c r="C266" s="697"/>
      <c r="D266" s="83">
        <v>1.2</v>
      </c>
      <c r="E266" s="83">
        <v>1.2</v>
      </c>
      <c r="F266" s="62">
        <v>1.8</v>
      </c>
      <c r="G266" s="48">
        <v>1.8</v>
      </c>
      <c r="H266" s="42"/>
      <c r="I266" s="43"/>
      <c r="J266" s="43"/>
    </row>
    <row r="267" spans="1:12" s="1" customFormat="1" ht="18" customHeight="1" x14ac:dyDescent="0.25">
      <c r="A267" s="82" t="s">
        <v>171</v>
      </c>
      <c r="B267" s="697"/>
      <c r="C267" s="697"/>
      <c r="D267" s="83">
        <v>3.3</v>
      </c>
      <c r="E267" s="83">
        <v>3.3</v>
      </c>
      <c r="F267" s="62">
        <v>4.5</v>
      </c>
      <c r="G267" s="48">
        <v>4.5</v>
      </c>
      <c r="H267" s="42"/>
      <c r="I267" s="43"/>
      <c r="J267" s="43"/>
    </row>
    <row r="268" spans="1:12" s="2" customFormat="1" ht="15.75" thickBot="1" x14ac:dyDescent="0.3">
      <c r="A268" s="50" t="s">
        <v>16</v>
      </c>
      <c r="B268" s="698"/>
      <c r="C268" s="698"/>
      <c r="D268" s="260">
        <v>0</v>
      </c>
      <c r="E268" s="84" t="s">
        <v>312</v>
      </c>
      <c r="F268" s="260">
        <v>0</v>
      </c>
      <c r="G268" s="53">
        <v>60</v>
      </c>
      <c r="H268" s="19"/>
      <c r="I268" s="20"/>
      <c r="J268" s="20"/>
      <c r="L268" s="1"/>
    </row>
    <row r="269" spans="1:12" s="81" customFormat="1" ht="15.75" customHeight="1" thickBot="1" x14ac:dyDescent="0.3">
      <c r="A269" s="701" t="s">
        <v>339</v>
      </c>
      <c r="B269" s="702"/>
      <c r="C269" s="702"/>
      <c r="D269" s="702"/>
      <c r="E269" s="702"/>
      <c r="F269" s="702"/>
      <c r="G269" s="703"/>
      <c r="H269" s="209"/>
      <c r="I269" s="107"/>
      <c r="J269" s="107"/>
      <c r="L269" s="2"/>
    </row>
    <row r="270" spans="1:12" s="2" customFormat="1" x14ac:dyDescent="0.25">
      <c r="A270" s="519" t="s">
        <v>20</v>
      </c>
      <c r="B270" s="520"/>
      <c r="C270" s="520"/>
      <c r="D270" s="520"/>
      <c r="E270" s="520"/>
      <c r="F270" s="520"/>
      <c r="G270" s="521"/>
      <c r="H270" s="19"/>
      <c r="I270" s="20"/>
      <c r="J270" s="20"/>
      <c r="L270" s="81"/>
    </row>
    <row r="271" spans="1:12" s="2" customFormat="1" x14ac:dyDescent="0.25">
      <c r="A271" s="87" t="s">
        <v>27</v>
      </c>
      <c r="B271" s="517"/>
      <c r="C271" s="517"/>
      <c r="D271" s="517" t="s">
        <v>312</v>
      </c>
      <c r="E271" s="517"/>
      <c r="F271" s="517" t="s">
        <v>316</v>
      </c>
      <c r="G271" s="518"/>
      <c r="H271" s="19"/>
      <c r="I271" s="20"/>
      <c r="J271" s="20"/>
    </row>
    <row r="272" spans="1:12" s="2" customFormat="1" x14ac:dyDescent="0.25">
      <c r="A272" s="500" t="s">
        <v>25</v>
      </c>
      <c r="B272" s="501"/>
      <c r="C272" s="501"/>
      <c r="D272" s="501"/>
      <c r="E272" s="501"/>
      <c r="F272" s="501"/>
      <c r="G272" s="502"/>
      <c r="H272" s="19"/>
      <c r="I272" s="20"/>
      <c r="J272" s="20"/>
    </row>
    <row r="273" spans="1:12" s="20" customFormat="1" x14ac:dyDescent="0.25">
      <c r="A273" s="18" t="s">
        <v>21</v>
      </c>
      <c r="B273" s="575"/>
      <c r="C273" s="576"/>
      <c r="D273" s="581">
        <f>[1]TDSheet!$E$435</f>
        <v>0.4</v>
      </c>
      <c r="E273" s="581"/>
      <c r="F273" s="581">
        <f>[2]TDSheet!$E$434</f>
        <v>0.6</v>
      </c>
      <c r="G273" s="584"/>
      <c r="H273" s="19"/>
      <c r="L273" s="2"/>
    </row>
    <row r="274" spans="1:12" s="20" customFormat="1" x14ac:dyDescent="0.25">
      <c r="A274" s="18" t="s">
        <v>22</v>
      </c>
      <c r="B274" s="577"/>
      <c r="C274" s="578"/>
      <c r="D274" s="581">
        <f>[1]TDSheet!$F$435</f>
        <v>3.3</v>
      </c>
      <c r="E274" s="581"/>
      <c r="F274" s="581">
        <f>[2]TDSheet!$F$434</f>
        <v>4.9000000000000004</v>
      </c>
      <c r="G274" s="584"/>
      <c r="H274" s="19"/>
    </row>
    <row r="275" spans="1:12" s="20" customFormat="1" x14ac:dyDescent="0.25">
      <c r="A275" s="18" t="s">
        <v>23</v>
      </c>
      <c r="B275" s="577"/>
      <c r="C275" s="578"/>
      <c r="D275" s="581">
        <f>[1]TDSheet!$G$435</f>
        <v>4.3</v>
      </c>
      <c r="E275" s="581"/>
      <c r="F275" s="581">
        <f>[2]TDSheet!$G$434</f>
        <v>5.2</v>
      </c>
      <c r="G275" s="584"/>
      <c r="H275" s="19"/>
    </row>
    <row r="276" spans="1:12" s="20" customFormat="1" x14ac:dyDescent="0.25">
      <c r="A276" s="18" t="s">
        <v>24</v>
      </c>
      <c r="B276" s="577"/>
      <c r="C276" s="578"/>
      <c r="D276" s="581">
        <f>[1]TDSheet!$H$435</f>
        <v>41</v>
      </c>
      <c r="E276" s="581"/>
      <c r="F276" s="581">
        <f>[2]TDSheet!$H$434</f>
        <v>61.5</v>
      </c>
      <c r="G276" s="584"/>
      <c r="H276" s="19"/>
    </row>
    <row r="277" spans="1:12" s="20" customFormat="1" ht="15.75" thickBot="1" x14ac:dyDescent="0.3">
      <c r="A277" s="21" t="s">
        <v>26</v>
      </c>
      <c r="B277" s="579"/>
      <c r="C277" s="580"/>
      <c r="D277" s="585">
        <f>[1]TDSheet!$I$435</f>
        <v>2.2999999999999998</v>
      </c>
      <c r="E277" s="585"/>
      <c r="F277" s="585">
        <f>[2]TDSheet!$I$434</f>
        <v>2.8</v>
      </c>
      <c r="G277" s="586"/>
      <c r="H277" s="19"/>
    </row>
    <row r="278" spans="1:12" s="2" customFormat="1" ht="15.75" thickBot="1" x14ac:dyDescent="0.3">
      <c r="A278" s="16"/>
      <c r="B278" s="88"/>
      <c r="C278" s="88"/>
      <c r="D278" s="89"/>
      <c r="E278" s="89"/>
      <c r="F278" s="88"/>
      <c r="G278" s="90"/>
      <c r="H278" s="19"/>
      <c r="I278" s="20"/>
      <c r="J278" s="20"/>
      <c r="L278" s="20"/>
    </row>
    <row r="279" spans="1:12" s="2" customFormat="1" ht="20.25" customHeight="1" x14ac:dyDescent="0.25">
      <c r="A279" s="483" t="s">
        <v>28</v>
      </c>
      <c r="B279" s="485" t="s">
        <v>355</v>
      </c>
      <c r="C279" s="485"/>
      <c r="D279" s="485"/>
      <c r="E279" s="485"/>
      <c r="F279" s="485"/>
      <c r="G279" s="486"/>
      <c r="H279" s="19"/>
      <c r="I279" s="20"/>
      <c r="J279" s="20"/>
    </row>
    <row r="280" spans="1:12" s="2" customFormat="1" ht="57.75" customHeight="1" thickBot="1" x14ac:dyDescent="0.3">
      <c r="A280" s="503"/>
      <c r="B280" s="489"/>
      <c r="C280" s="489"/>
      <c r="D280" s="489"/>
      <c r="E280" s="489"/>
      <c r="F280" s="489"/>
      <c r="G280" s="490"/>
      <c r="H280" s="19"/>
      <c r="I280" s="20"/>
      <c r="J280" s="20"/>
    </row>
    <row r="281" spans="1:12" s="2" customFormat="1" ht="18.75" customHeight="1" thickBot="1" x14ac:dyDescent="0.3">
      <c r="A281" s="176"/>
      <c r="B281" s="254"/>
      <c r="C281" s="254"/>
      <c r="D281" s="254"/>
      <c r="E281" s="254"/>
      <c r="F281" s="254"/>
      <c r="G281" s="254"/>
      <c r="H281" s="19"/>
      <c r="I281" s="20"/>
      <c r="J281" s="20"/>
    </row>
    <row r="282" spans="1:12" s="40" customFormat="1" ht="25.5" customHeight="1" x14ac:dyDescent="0.25">
      <c r="A282" s="79" t="s">
        <v>0</v>
      </c>
      <c r="B282" s="671" t="s">
        <v>427</v>
      </c>
      <c r="C282" s="671"/>
      <c r="D282" s="671"/>
      <c r="E282" s="671"/>
      <c r="F282" s="671"/>
      <c r="G282" s="672"/>
      <c r="H282" s="19"/>
      <c r="L282" s="2"/>
    </row>
    <row r="283" spans="1:12" s="43" customFormat="1" ht="22.5" customHeight="1" x14ac:dyDescent="0.25">
      <c r="A283" s="41" t="s">
        <v>2</v>
      </c>
      <c r="B283" s="677" t="s">
        <v>874</v>
      </c>
      <c r="C283" s="677"/>
      <c r="D283" s="677"/>
      <c r="E283" s="677"/>
      <c r="F283" s="677"/>
      <c r="G283" s="678"/>
      <c r="H283" s="42"/>
      <c r="L283" s="40"/>
    </row>
    <row r="284" spans="1:12" s="43" customFormat="1" ht="18.75" customHeight="1" x14ac:dyDescent="0.25">
      <c r="A284" s="41" t="s">
        <v>4</v>
      </c>
      <c r="B284" s="507">
        <v>33</v>
      </c>
      <c r="C284" s="507"/>
      <c r="D284" s="507"/>
      <c r="E284" s="507"/>
      <c r="F284" s="507"/>
      <c r="G284" s="508"/>
      <c r="H284" s="42"/>
    </row>
    <row r="285" spans="1:12" s="43" customFormat="1" ht="45.75" customHeight="1" x14ac:dyDescent="0.25">
      <c r="A285" s="45" t="s">
        <v>5</v>
      </c>
      <c r="B285" s="706" t="s">
        <v>6</v>
      </c>
      <c r="C285" s="706"/>
      <c r="D285" s="706"/>
      <c r="E285" s="706"/>
      <c r="F285" s="706"/>
      <c r="G285" s="707"/>
      <c r="H285" s="42"/>
    </row>
    <row r="286" spans="1:12" s="40" customFormat="1" x14ac:dyDescent="0.25">
      <c r="A286" s="696" t="s">
        <v>7</v>
      </c>
      <c r="B286" s="514" t="s">
        <v>9</v>
      </c>
      <c r="C286" s="514"/>
      <c r="D286" s="514"/>
      <c r="E286" s="514"/>
      <c r="F286" s="514"/>
      <c r="G286" s="515"/>
      <c r="H286" s="19"/>
      <c r="L286" s="43"/>
    </row>
    <row r="287" spans="1:12" s="40" customFormat="1" x14ac:dyDescent="0.25">
      <c r="A287" s="696"/>
      <c r="B287" s="514" t="s">
        <v>10</v>
      </c>
      <c r="C287" s="514"/>
      <c r="D287" s="514"/>
      <c r="E287" s="514"/>
      <c r="F287" s="514"/>
      <c r="G287" s="515"/>
      <c r="H287" s="19"/>
    </row>
    <row r="288" spans="1:12" s="43" customFormat="1" ht="20.25" customHeight="1" x14ac:dyDescent="0.25">
      <c r="A288" s="696"/>
      <c r="B288" s="697"/>
      <c r="C288" s="697"/>
      <c r="D288" s="269" t="s">
        <v>8</v>
      </c>
      <c r="E288" s="269" t="s">
        <v>11</v>
      </c>
      <c r="F288" s="269" t="s">
        <v>8</v>
      </c>
      <c r="G288" s="46" t="s">
        <v>11</v>
      </c>
      <c r="H288" s="42"/>
      <c r="L288" s="40"/>
    </row>
    <row r="289" spans="1:12" s="43" customFormat="1" ht="18" customHeight="1" x14ac:dyDescent="0.25">
      <c r="A289" s="82" t="s">
        <v>384</v>
      </c>
      <c r="B289" s="697"/>
      <c r="C289" s="697"/>
      <c r="D289" s="83">
        <v>49</v>
      </c>
      <c r="E289" s="83" t="s">
        <v>876</v>
      </c>
      <c r="F289" s="62">
        <v>74</v>
      </c>
      <c r="G289" s="183" t="s">
        <v>877</v>
      </c>
      <c r="H289" s="212">
        <f>(D289+D290)/2</f>
        <v>50.5</v>
      </c>
      <c r="I289" s="212">
        <f>(F289+F290)/2</f>
        <v>76</v>
      </c>
    </row>
    <row r="290" spans="1:12" s="43" customFormat="1" ht="18" customHeight="1" x14ac:dyDescent="0.25">
      <c r="A290" s="82" t="s">
        <v>385</v>
      </c>
      <c r="B290" s="697"/>
      <c r="C290" s="697"/>
      <c r="D290" s="83">
        <v>52</v>
      </c>
      <c r="E290" s="83" t="s">
        <v>876</v>
      </c>
      <c r="F290" s="62">
        <v>78</v>
      </c>
      <c r="G290" s="48" t="s">
        <v>877</v>
      </c>
      <c r="H290" s="42"/>
    </row>
    <row r="291" spans="1:12" s="43" customFormat="1" ht="18" customHeight="1" x14ac:dyDescent="0.25">
      <c r="A291" s="82" t="s">
        <v>171</v>
      </c>
      <c r="B291" s="697"/>
      <c r="C291" s="697"/>
      <c r="D291" s="83">
        <v>2.5</v>
      </c>
      <c r="E291" s="83">
        <v>2.5</v>
      </c>
      <c r="F291" s="62">
        <v>3.8</v>
      </c>
      <c r="G291" s="48">
        <v>3.8</v>
      </c>
      <c r="H291" s="42"/>
    </row>
    <row r="292" spans="1:12" s="20" customFormat="1" ht="15.75" thickBot="1" x14ac:dyDescent="0.3">
      <c r="A292" s="50" t="s">
        <v>16</v>
      </c>
      <c r="B292" s="698"/>
      <c r="C292" s="698"/>
      <c r="D292" s="260">
        <v>0</v>
      </c>
      <c r="E292" s="84" t="s">
        <v>312</v>
      </c>
      <c r="F292" s="260">
        <v>0</v>
      </c>
      <c r="G292" s="53">
        <v>60</v>
      </c>
      <c r="H292" s="19"/>
      <c r="L292" s="43"/>
    </row>
    <row r="293" spans="1:12" s="107" customFormat="1" ht="15.75" customHeight="1" thickBot="1" x14ac:dyDescent="0.3">
      <c r="A293" s="701" t="s">
        <v>339</v>
      </c>
      <c r="B293" s="702"/>
      <c r="C293" s="702"/>
      <c r="D293" s="702"/>
      <c r="E293" s="702"/>
      <c r="F293" s="702"/>
      <c r="G293" s="703"/>
      <c r="H293" s="209"/>
      <c r="L293" s="20"/>
    </row>
    <row r="294" spans="1:12" s="20" customFormat="1" x14ac:dyDescent="0.25">
      <c r="A294" s="519" t="s">
        <v>20</v>
      </c>
      <c r="B294" s="520"/>
      <c r="C294" s="520"/>
      <c r="D294" s="520"/>
      <c r="E294" s="520"/>
      <c r="F294" s="520"/>
      <c r="G294" s="521"/>
      <c r="H294" s="19"/>
      <c r="L294" s="107"/>
    </row>
    <row r="295" spans="1:12" s="20" customFormat="1" x14ac:dyDescent="0.25">
      <c r="A295" s="87" t="s">
        <v>27</v>
      </c>
      <c r="B295" s="517"/>
      <c r="C295" s="517"/>
      <c r="D295" s="517" t="s">
        <v>312</v>
      </c>
      <c r="E295" s="517"/>
      <c r="F295" s="517" t="s">
        <v>316</v>
      </c>
      <c r="G295" s="518"/>
      <c r="H295" s="19"/>
    </row>
    <row r="296" spans="1:12" s="20" customFormat="1" x14ac:dyDescent="0.25">
      <c r="A296" s="500" t="s">
        <v>25</v>
      </c>
      <c r="B296" s="501"/>
      <c r="C296" s="501"/>
      <c r="D296" s="501"/>
      <c r="E296" s="501"/>
      <c r="F296" s="501"/>
      <c r="G296" s="502"/>
      <c r="H296" s="19"/>
    </row>
    <row r="297" spans="1:12" s="20" customFormat="1" x14ac:dyDescent="0.25">
      <c r="A297" s="18" t="s">
        <v>21</v>
      </c>
      <c r="B297" s="575"/>
      <c r="C297" s="576"/>
      <c r="D297" s="581">
        <f>[5]TDSheet!$E$94</f>
        <v>0.4</v>
      </c>
      <c r="E297" s="581"/>
      <c r="F297" s="581">
        <f>[6]TDSheet!$E$99</f>
        <v>0.6</v>
      </c>
      <c r="G297" s="584"/>
      <c r="H297" s="19"/>
    </row>
    <row r="298" spans="1:12" s="20" customFormat="1" x14ac:dyDescent="0.25">
      <c r="A298" s="18" t="s">
        <v>22</v>
      </c>
      <c r="B298" s="577"/>
      <c r="C298" s="578"/>
      <c r="D298" s="581">
        <f>[5]TDSheet!$F$94</f>
        <v>3</v>
      </c>
      <c r="E298" s="581"/>
      <c r="F298" s="581">
        <f>[6]TDSheet!$F$99</f>
        <v>4.5</v>
      </c>
      <c r="G298" s="584"/>
      <c r="H298" s="19"/>
    </row>
    <row r="299" spans="1:12" s="20" customFormat="1" x14ac:dyDescent="0.25">
      <c r="A299" s="18" t="s">
        <v>23</v>
      </c>
      <c r="B299" s="577"/>
      <c r="C299" s="578"/>
      <c r="D299" s="581">
        <f>[5]TDSheet!$G$94</f>
        <v>3.1</v>
      </c>
      <c r="E299" s="581"/>
      <c r="F299" s="581">
        <f>[6]TDSheet!$G$99</f>
        <v>4.7</v>
      </c>
      <c r="G299" s="584"/>
      <c r="H299" s="19"/>
    </row>
    <row r="300" spans="1:12" s="20" customFormat="1" x14ac:dyDescent="0.25">
      <c r="A300" s="18" t="s">
        <v>24</v>
      </c>
      <c r="B300" s="577"/>
      <c r="C300" s="578"/>
      <c r="D300" s="581">
        <f>[5]TDSheet!$H$94</f>
        <v>57</v>
      </c>
      <c r="E300" s="581"/>
      <c r="F300" s="593">
        <f>[6]TDSheet!$H$99</f>
        <v>85.55</v>
      </c>
      <c r="G300" s="594"/>
      <c r="H300" s="19"/>
    </row>
    <row r="301" spans="1:12" s="20" customFormat="1" ht="15.75" thickBot="1" x14ac:dyDescent="0.3">
      <c r="A301" s="21" t="s">
        <v>26</v>
      </c>
      <c r="B301" s="579"/>
      <c r="C301" s="580"/>
      <c r="D301" s="585">
        <f>[5]TDSheet!$I$94</f>
        <v>3.5</v>
      </c>
      <c r="E301" s="585"/>
      <c r="F301" s="585">
        <f>[6]TDSheet!$I$99</f>
        <v>4.3</v>
      </c>
      <c r="G301" s="586"/>
      <c r="H301" s="19"/>
    </row>
    <row r="302" spans="1:12" s="20" customFormat="1" ht="15.75" thickBot="1" x14ac:dyDescent="0.3">
      <c r="A302" s="16"/>
      <c r="B302" s="88"/>
      <c r="C302" s="88"/>
      <c r="D302" s="89"/>
      <c r="E302" s="89"/>
      <c r="F302" s="88"/>
      <c r="G302" s="90"/>
      <c r="H302" s="19"/>
    </row>
    <row r="303" spans="1:12" s="20" customFormat="1" ht="20.25" customHeight="1" x14ac:dyDescent="0.25">
      <c r="A303" s="483" t="s">
        <v>28</v>
      </c>
      <c r="B303" s="485" t="s">
        <v>875</v>
      </c>
      <c r="C303" s="485"/>
      <c r="D303" s="485"/>
      <c r="E303" s="485"/>
      <c r="F303" s="485"/>
      <c r="G303" s="486"/>
      <c r="H303" s="19"/>
    </row>
    <row r="304" spans="1:12" s="20" customFormat="1" ht="21.75" customHeight="1" thickBot="1" x14ac:dyDescent="0.3">
      <c r="A304" s="503"/>
      <c r="B304" s="489"/>
      <c r="C304" s="489"/>
      <c r="D304" s="489"/>
      <c r="E304" s="489"/>
      <c r="F304" s="489"/>
      <c r="G304" s="490"/>
      <c r="H304" s="19"/>
    </row>
    <row r="305" spans="1:12" s="20" customFormat="1" ht="18.75" customHeight="1" thickBot="1" x14ac:dyDescent="0.3">
      <c r="A305" s="176"/>
      <c r="B305" s="254"/>
      <c r="C305" s="254"/>
      <c r="D305" s="254"/>
      <c r="E305" s="254"/>
      <c r="F305" s="254"/>
      <c r="G305" s="254"/>
      <c r="H305" s="19"/>
    </row>
    <row r="306" spans="1:12" s="40" customFormat="1" ht="25.5" customHeight="1" x14ac:dyDescent="0.25">
      <c r="A306" s="79" t="s">
        <v>0</v>
      </c>
      <c r="B306" s="671" t="s">
        <v>434</v>
      </c>
      <c r="C306" s="671"/>
      <c r="D306" s="671"/>
      <c r="E306" s="671"/>
      <c r="F306" s="671"/>
      <c r="G306" s="672"/>
      <c r="H306" s="19"/>
      <c r="L306" s="2"/>
    </row>
    <row r="307" spans="1:12" s="43" customFormat="1" ht="22.5" customHeight="1" x14ac:dyDescent="0.25">
      <c r="A307" s="41" t="s">
        <v>2</v>
      </c>
      <c r="B307" s="677" t="s">
        <v>935</v>
      </c>
      <c r="C307" s="677"/>
      <c r="D307" s="677"/>
      <c r="E307" s="677"/>
      <c r="F307" s="677"/>
      <c r="G307" s="678"/>
      <c r="H307" s="42"/>
      <c r="L307" s="40"/>
    </row>
    <row r="308" spans="1:12" s="43" customFormat="1" ht="18.75" customHeight="1" x14ac:dyDescent="0.25">
      <c r="A308" s="41" t="s">
        <v>4</v>
      </c>
      <c r="B308" s="507">
        <v>36</v>
      </c>
      <c r="C308" s="507"/>
      <c r="D308" s="507"/>
      <c r="E308" s="507"/>
      <c r="F308" s="507"/>
      <c r="G308" s="508"/>
      <c r="H308" s="42"/>
    </row>
    <row r="309" spans="1:12" s="43" customFormat="1" ht="45.75" customHeight="1" x14ac:dyDescent="0.25">
      <c r="A309" s="45" t="s">
        <v>5</v>
      </c>
      <c r="B309" s="706" t="s">
        <v>6</v>
      </c>
      <c r="C309" s="706"/>
      <c r="D309" s="706"/>
      <c r="E309" s="706"/>
      <c r="F309" s="706"/>
      <c r="G309" s="707"/>
      <c r="H309" s="42"/>
    </row>
    <row r="310" spans="1:12" s="40" customFormat="1" x14ac:dyDescent="0.25">
      <c r="A310" s="696" t="s">
        <v>7</v>
      </c>
      <c r="B310" s="514" t="s">
        <v>9</v>
      </c>
      <c r="C310" s="514"/>
      <c r="D310" s="514"/>
      <c r="E310" s="514"/>
      <c r="F310" s="514"/>
      <c r="G310" s="515"/>
      <c r="H310" s="19"/>
      <c r="L310" s="43"/>
    </row>
    <row r="311" spans="1:12" s="40" customFormat="1" x14ac:dyDescent="0.25">
      <c r="A311" s="696"/>
      <c r="B311" s="514" t="s">
        <v>10</v>
      </c>
      <c r="C311" s="514"/>
      <c r="D311" s="514"/>
      <c r="E311" s="514"/>
      <c r="F311" s="514"/>
      <c r="G311" s="515"/>
      <c r="H311" s="19"/>
    </row>
    <row r="312" spans="1:12" s="43" customFormat="1" ht="20.25" customHeight="1" x14ac:dyDescent="0.25">
      <c r="A312" s="696"/>
      <c r="B312" s="697"/>
      <c r="C312" s="697"/>
      <c r="D312" s="269" t="s">
        <v>8</v>
      </c>
      <c r="E312" s="269" t="s">
        <v>11</v>
      </c>
      <c r="F312" s="269" t="s">
        <v>8</v>
      </c>
      <c r="G312" s="46" t="s">
        <v>11</v>
      </c>
      <c r="H312" s="42"/>
      <c r="L312" s="40"/>
    </row>
    <row r="313" spans="1:12" s="43" customFormat="1" ht="18" customHeight="1" x14ac:dyDescent="0.25">
      <c r="A313" s="82" t="s">
        <v>384</v>
      </c>
      <c r="B313" s="697"/>
      <c r="C313" s="697"/>
      <c r="D313" s="83">
        <v>31</v>
      </c>
      <c r="E313" s="83" t="s">
        <v>922</v>
      </c>
      <c r="F313" s="62">
        <v>47</v>
      </c>
      <c r="G313" s="48" t="s">
        <v>923</v>
      </c>
      <c r="H313" s="218">
        <f>(D313+D314)/2</f>
        <v>32</v>
      </c>
      <c r="I313" s="212">
        <f>(F313+F314)/2</f>
        <v>48.5</v>
      </c>
    </row>
    <row r="314" spans="1:12" s="43" customFormat="1" ht="18" customHeight="1" x14ac:dyDescent="0.25">
      <c r="A314" s="82" t="s">
        <v>385</v>
      </c>
      <c r="B314" s="697"/>
      <c r="C314" s="697"/>
      <c r="D314" s="83">
        <v>33</v>
      </c>
      <c r="E314" s="83" t="s">
        <v>922</v>
      </c>
      <c r="F314" s="62">
        <v>50</v>
      </c>
      <c r="G314" s="48" t="s">
        <v>923</v>
      </c>
      <c r="H314" s="42"/>
    </row>
    <row r="315" spans="1:12" s="43" customFormat="1" ht="18" customHeight="1" x14ac:dyDescent="0.25">
      <c r="A315" s="82" t="s">
        <v>382</v>
      </c>
      <c r="B315" s="697"/>
      <c r="C315" s="697"/>
      <c r="D315" s="83">
        <v>10</v>
      </c>
      <c r="E315" s="83">
        <v>8</v>
      </c>
      <c r="F315" s="62">
        <v>15</v>
      </c>
      <c r="G315" s="48">
        <v>12</v>
      </c>
      <c r="H315" s="42"/>
    </row>
    <row r="316" spans="1:12" s="43" customFormat="1" ht="18" customHeight="1" x14ac:dyDescent="0.25">
      <c r="A316" s="82" t="s">
        <v>440</v>
      </c>
      <c r="B316" s="697"/>
      <c r="C316" s="697"/>
      <c r="D316" s="83">
        <v>6.2</v>
      </c>
      <c r="E316" s="83">
        <v>4</v>
      </c>
      <c r="F316" s="62">
        <v>9.3000000000000007</v>
      </c>
      <c r="G316" s="48">
        <v>6</v>
      </c>
      <c r="H316" s="42"/>
    </row>
    <row r="317" spans="1:12" s="43" customFormat="1" ht="18" customHeight="1" x14ac:dyDescent="0.25">
      <c r="A317" s="82" t="s">
        <v>143</v>
      </c>
      <c r="B317" s="697"/>
      <c r="C317" s="697"/>
      <c r="D317" s="83">
        <v>2.4</v>
      </c>
      <c r="E317" s="83">
        <v>2</v>
      </c>
      <c r="F317" s="62">
        <v>3.6</v>
      </c>
      <c r="G317" s="48">
        <v>3</v>
      </c>
      <c r="H317" s="42"/>
    </row>
    <row r="318" spans="1:12" s="43" customFormat="1" ht="18" customHeight="1" x14ac:dyDescent="0.25">
      <c r="A318" s="82" t="s">
        <v>171</v>
      </c>
      <c r="B318" s="697"/>
      <c r="C318" s="697"/>
      <c r="D318" s="83">
        <v>2.5</v>
      </c>
      <c r="E318" s="83">
        <v>2.5</v>
      </c>
      <c r="F318" s="62">
        <v>3.8</v>
      </c>
      <c r="G318" s="48">
        <v>3.8</v>
      </c>
      <c r="H318" s="42"/>
    </row>
    <row r="319" spans="1:12" s="20" customFormat="1" ht="15.75" thickBot="1" x14ac:dyDescent="0.3">
      <c r="A319" s="50" t="s">
        <v>16</v>
      </c>
      <c r="B319" s="698"/>
      <c r="C319" s="698"/>
      <c r="D319" s="260">
        <v>0</v>
      </c>
      <c r="E319" s="84" t="s">
        <v>312</v>
      </c>
      <c r="F319" s="260">
        <v>0</v>
      </c>
      <c r="G319" s="53">
        <v>60</v>
      </c>
      <c r="H319" s="19"/>
      <c r="L319" s="43"/>
    </row>
    <row r="320" spans="1:12" s="107" customFormat="1" ht="15.75" customHeight="1" thickBot="1" x14ac:dyDescent="0.3">
      <c r="A320" s="701" t="s">
        <v>339</v>
      </c>
      <c r="B320" s="702"/>
      <c r="C320" s="702"/>
      <c r="D320" s="702"/>
      <c r="E320" s="702"/>
      <c r="F320" s="702"/>
      <c r="G320" s="703"/>
      <c r="H320" s="209"/>
      <c r="L320" s="20"/>
    </row>
    <row r="321" spans="1:12" s="20" customFormat="1" x14ac:dyDescent="0.25">
      <c r="A321" s="519" t="s">
        <v>20</v>
      </c>
      <c r="B321" s="520"/>
      <c r="C321" s="520"/>
      <c r="D321" s="520"/>
      <c r="E321" s="520"/>
      <c r="F321" s="520"/>
      <c r="G321" s="521"/>
      <c r="H321" s="19"/>
      <c r="L321" s="107"/>
    </row>
    <row r="322" spans="1:12" s="20" customFormat="1" x14ac:dyDescent="0.25">
      <c r="A322" s="87" t="s">
        <v>27</v>
      </c>
      <c r="B322" s="517"/>
      <c r="C322" s="517"/>
      <c r="D322" s="517" t="s">
        <v>312</v>
      </c>
      <c r="E322" s="517"/>
      <c r="F322" s="517" t="s">
        <v>316</v>
      </c>
      <c r="G322" s="518"/>
      <c r="H322" s="19"/>
    </row>
    <row r="323" spans="1:12" s="20" customFormat="1" x14ac:dyDescent="0.25">
      <c r="A323" s="500" t="s">
        <v>25</v>
      </c>
      <c r="B323" s="501"/>
      <c r="C323" s="501"/>
      <c r="D323" s="501"/>
      <c r="E323" s="501"/>
      <c r="F323" s="501"/>
      <c r="G323" s="502"/>
      <c r="H323" s="19"/>
    </row>
    <row r="324" spans="1:12" s="20" customFormat="1" x14ac:dyDescent="0.25">
      <c r="A324" s="18" t="s">
        <v>21</v>
      </c>
      <c r="B324" s="575"/>
      <c r="C324" s="576"/>
      <c r="D324" s="581">
        <f>[5]TDSheet!$E$366</f>
        <v>0.7</v>
      </c>
      <c r="E324" s="581"/>
      <c r="F324" s="581">
        <f>[6]TDSheet!$E$373</f>
        <v>1.1000000000000001</v>
      </c>
      <c r="G324" s="584"/>
      <c r="H324" s="19"/>
    </row>
    <row r="325" spans="1:12" s="20" customFormat="1" x14ac:dyDescent="0.25">
      <c r="A325" s="18" t="s">
        <v>22</v>
      </c>
      <c r="B325" s="577"/>
      <c r="C325" s="578"/>
      <c r="D325" s="581">
        <f>[5]TDSheet!$F$366</f>
        <v>2.2999999999999998</v>
      </c>
      <c r="E325" s="581"/>
      <c r="F325" s="581">
        <f>[6]TDSheet!$F$373</f>
        <v>3.5</v>
      </c>
      <c r="G325" s="584"/>
      <c r="H325" s="19"/>
    </row>
    <row r="326" spans="1:12" s="20" customFormat="1" x14ac:dyDescent="0.25">
      <c r="A326" s="18" t="s">
        <v>23</v>
      </c>
      <c r="B326" s="577"/>
      <c r="C326" s="578"/>
      <c r="D326" s="581">
        <f>[5]TDSheet!$G$366</f>
        <v>8.1</v>
      </c>
      <c r="E326" s="581"/>
      <c r="F326" s="581">
        <f>[6]TDSheet!$G$373</f>
        <v>12.2</v>
      </c>
      <c r="G326" s="584"/>
      <c r="H326" s="19"/>
    </row>
    <row r="327" spans="1:12" s="20" customFormat="1" x14ac:dyDescent="0.25">
      <c r="A327" s="18" t="s">
        <v>24</v>
      </c>
      <c r="B327" s="577"/>
      <c r="C327" s="578"/>
      <c r="D327" s="581">
        <f>[5]TDSheet!$H$366</f>
        <v>53.5</v>
      </c>
      <c r="E327" s="581"/>
      <c r="F327" s="581">
        <f>[6]TDSheet!$H$373</f>
        <v>80.3</v>
      </c>
      <c r="G327" s="584"/>
      <c r="H327" s="19"/>
    </row>
    <row r="328" spans="1:12" s="20" customFormat="1" ht="15.75" thickBot="1" x14ac:dyDescent="0.3">
      <c r="A328" s="21" t="s">
        <v>26</v>
      </c>
      <c r="B328" s="579"/>
      <c r="C328" s="580"/>
      <c r="D328" s="585">
        <f>[5]TDSheet!$I$366</f>
        <v>3.2</v>
      </c>
      <c r="E328" s="585"/>
      <c r="F328" s="585">
        <f>[6]TDSheet!$I$373</f>
        <v>4.8</v>
      </c>
      <c r="G328" s="586"/>
      <c r="H328" s="19"/>
    </row>
    <row r="329" spans="1:12" s="20" customFormat="1" ht="15.75" thickBot="1" x14ac:dyDescent="0.3">
      <c r="A329" s="16"/>
      <c r="B329" s="88"/>
      <c r="C329" s="88"/>
      <c r="D329" s="89"/>
      <c r="E329" s="89"/>
      <c r="F329" s="88"/>
      <c r="G329" s="90"/>
      <c r="H329" s="19"/>
    </row>
    <row r="330" spans="1:12" s="20" customFormat="1" ht="20.25" customHeight="1" x14ac:dyDescent="0.25">
      <c r="A330" s="483" t="s">
        <v>28</v>
      </c>
      <c r="B330" s="485" t="s">
        <v>924</v>
      </c>
      <c r="C330" s="485"/>
      <c r="D330" s="485"/>
      <c r="E330" s="485"/>
      <c r="F330" s="485"/>
      <c r="G330" s="486"/>
      <c r="H330" s="19"/>
    </row>
    <row r="331" spans="1:12" s="20" customFormat="1" ht="42.75" customHeight="1" thickBot="1" x14ac:dyDescent="0.3">
      <c r="A331" s="503"/>
      <c r="B331" s="489"/>
      <c r="C331" s="489"/>
      <c r="D331" s="489"/>
      <c r="E331" s="489"/>
      <c r="F331" s="489"/>
      <c r="G331" s="490"/>
      <c r="H331" s="19"/>
    </row>
    <row r="332" spans="1:12" s="20" customFormat="1" ht="18.75" customHeight="1" thickBot="1" x14ac:dyDescent="0.3">
      <c r="A332" s="176"/>
      <c r="B332" s="254"/>
      <c r="C332" s="254"/>
      <c r="D332" s="254"/>
      <c r="E332" s="254"/>
      <c r="F332" s="254"/>
      <c r="G332" s="254"/>
      <c r="H332" s="19"/>
    </row>
    <row r="333" spans="1:12" s="40" customFormat="1" ht="25.5" customHeight="1" x14ac:dyDescent="0.25">
      <c r="A333" s="79" t="s">
        <v>0</v>
      </c>
      <c r="B333" s="671" t="s">
        <v>444</v>
      </c>
      <c r="C333" s="671"/>
      <c r="D333" s="671"/>
      <c r="E333" s="671"/>
      <c r="F333" s="671"/>
      <c r="G333" s="672"/>
      <c r="H333" s="19"/>
      <c r="L333"/>
    </row>
    <row r="334" spans="1:12" s="1" customFormat="1" ht="22.5" customHeight="1" x14ac:dyDescent="0.25">
      <c r="A334" s="41" t="s">
        <v>2</v>
      </c>
      <c r="B334" s="677" t="s">
        <v>357</v>
      </c>
      <c r="C334" s="677"/>
      <c r="D334" s="677"/>
      <c r="E334" s="677"/>
      <c r="F334" s="677"/>
      <c r="G334" s="678"/>
      <c r="H334" s="42"/>
      <c r="I334" s="43"/>
      <c r="J334" s="43"/>
      <c r="L334" s="40"/>
    </row>
    <row r="335" spans="1:12" s="1" customFormat="1" ht="18.75" customHeight="1" x14ac:dyDescent="0.25">
      <c r="A335" s="41" t="s">
        <v>4</v>
      </c>
      <c r="B335" s="507">
        <v>30</v>
      </c>
      <c r="C335" s="507"/>
      <c r="D335" s="507"/>
      <c r="E335" s="507"/>
      <c r="F335" s="507"/>
      <c r="G335" s="508"/>
      <c r="H335" s="42"/>
      <c r="I335" s="43"/>
      <c r="J335" s="43"/>
    </row>
    <row r="336" spans="1:12" s="1" customFormat="1" ht="45.75" customHeight="1" x14ac:dyDescent="0.25">
      <c r="A336" s="45" t="s">
        <v>5</v>
      </c>
      <c r="B336" s="706" t="s">
        <v>6</v>
      </c>
      <c r="C336" s="706"/>
      <c r="D336" s="706"/>
      <c r="E336" s="706"/>
      <c r="F336" s="706"/>
      <c r="G336" s="707"/>
      <c r="H336" s="42"/>
      <c r="I336" s="43"/>
      <c r="J336" s="43"/>
    </row>
    <row r="337" spans="1:12" x14ac:dyDescent="0.25">
      <c r="A337" s="696" t="s">
        <v>7</v>
      </c>
      <c r="B337" s="514" t="s">
        <v>9</v>
      </c>
      <c r="C337" s="514"/>
      <c r="D337" s="514"/>
      <c r="E337" s="514"/>
      <c r="F337" s="514"/>
      <c r="G337" s="515"/>
      <c r="H337" s="19"/>
      <c r="L337" s="1"/>
    </row>
    <row r="338" spans="1:12" x14ac:dyDescent="0.25">
      <c r="A338" s="696"/>
      <c r="B338" s="514" t="s">
        <v>10</v>
      </c>
      <c r="C338" s="514"/>
      <c r="D338" s="514"/>
      <c r="E338" s="514"/>
      <c r="F338" s="514"/>
      <c r="G338" s="515"/>
      <c r="H338" s="19"/>
    </row>
    <row r="339" spans="1:12" s="1" customFormat="1" ht="20.25" customHeight="1" x14ac:dyDescent="0.25">
      <c r="A339" s="696"/>
      <c r="B339" s="697"/>
      <c r="C339" s="697"/>
      <c r="D339" s="269" t="s">
        <v>8</v>
      </c>
      <c r="E339" s="269" t="s">
        <v>11</v>
      </c>
      <c r="F339" s="269" t="s">
        <v>8</v>
      </c>
      <c r="G339" s="46" t="s">
        <v>11</v>
      </c>
      <c r="H339" s="42"/>
      <c r="I339" s="43"/>
      <c r="J339" s="43"/>
      <c r="L339"/>
    </row>
    <row r="340" spans="1:12" s="1" customFormat="1" ht="18" customHeight="1" x14ac:dyDescent="0.25">
      <c r="A340" s="82" t="s">
        <v>306</v>
      </c>
      <c r="B340" s="697"/>
      <c r="C340" s="697"/>
      <c r="D340" s="83">
        <v>29.5</v>
      </c>
      <c r="E340" s="83">
        <v>26</v>
      </c>
      <c r="F340" s="62">
        <v>44.2</v>
      </c>
      <c r="G340" s="48">
        <v>39</v>
      </c>
      <c r="H340" s="42"/>
      <c r="I340" s="43"/>
      <c r="J340" s="43"/>
    </row>
    <row r="341" spans="1:12" s="1" customFormat="1" ht="18" customHeight="1" x14ac:dyDescent="0.25">
      <c r="A341" s="82" t="s">
        <v>345</v>
      </c>
      <c r="B341" s="697"/>
      <c r="C341" s="697"/>
      <c r="D341" s="83">
        <v>9.6</v>
      </c>
      <c r="E341" s="83" t="s">
        <v>360</v>
      </c>
      <c r="F341" s="62">
        <v>14.4</v>
      </c>
      <c r="G341" s="48" t="s">
        <v>361</v>
      </c>
      <c r="H341" s="42"/>
      <c r="I341" s="43"/>
      <c r="J341" s="43"/>
    </row>
    <row r="342" spans="1:12" s="1" customFormat="1" ht="18" customHeight="1" x14ac:dyDescent="0.25">
      <c r="A342" s="82" t="s">
        <v>13</v>
      </c>
      <c r="B342" s="697"/>
      <c r="C342" s="697"/>
      <c r="D342" s="83">
        <v>3.6</v>
      </c>
      <c r="E342" s="83">
        <v>3.6</v>
      </c>
      <c r="F342" s="62">
        <v>5</v>
      </c>
      <c r="G342" s="48">
        <v>5</v>
      </c>
      <c r="H342" s="42"/>
      <c r="I342" s="43"/>
      <c r="J342" s="43"/>
    </row>
    <row r="343" spans="1:12" s="2" customFormat="1" ht="15.75" thickBot="1" x14ac:dyDescent="0.3">
      <c r="A343" s="50" t="s">
        <v>16</v>
      </c>
      <c r="B343" s="698"/>
      <c r="C343" s="698"/>
      <c r="D343" s="260">
        <v>0</v>
      </c>
      <c r="E343" s="84" t="s">
        <v>312</v>
      </c>
      <c r="F343" s="260">
        <v>0</v>
      </c>
      <c r="G343" s="53">
        <v>60</v>
      </c>
      <c r="H343" s="19"/>
      <c r="I343" s="20"/>
      <c r="J343" s="20"/>
      <c r="L343" s="1"/>
    </row>
    <row r="344" spans="1:12" s="81" customFormat="1" ht="15.75" customHeight="1" thickBot="1" x14ac:dyDescent="0.3">
      <c r="A344" s="701" t="s">
        <v>359</v>
      </c>
      <c r="B344" s="702"/>
      <c r="C344" s="702"/>
      <c r="D344" s="702"/>
      <c r="E344" s="702"/>
      <c r="F344" s="702"/>
      <c r="G344" s="703"/>
      <c r="H344" s="209"/>
      <c r="I344" s="107"/>
      <c r="J344" s="107"/>
      <c r="L344" s="2"/>
    </row>
    <row r="345" spans="1:12" s="2" customFormat="1" x14ac:dyDescent="0.25">
      <c r="A345" s="519" t="s">
        <v>20</v>
      </c>
      <c r="B345" s="520"/>
      <c r="C345" s="520"/>
      <c r="D345" s="520"/>
      <c r="E345" s="520"/>
      <c r="F345" s="520"/>
      <c r="G345" s="521"/>
      <c r="H345" s="19"/>
      <c r="I345" s="20"/>
      <c r="J345" s="20"/>
      <c r="L345" s="81"/>
    </row>
    <row r="346" spans="1:12" s="2" customFormat="1" x14ac:dyDescent="0.25">
      <c r="A346" s="87" t="s">
        <v>27</v>
      </c>
      <c r="B346" s="517"/>
      <c r="C346" s="517"/>
      <c r="D346" s="517" t="s">
        <v>312</v>
      </c>
      <c r="E346" s="517"/>
      <c r="F346" s="517" t="s">
        <v>316</v>
      </c>
      <c r="G346" s="518"/>
      <c r="H346" s="19"/>
      <c r="I346" s="20"/>
      <c r="J346" s="20"/>
    </row>
    <row r="347" spans="1:12" s="2" customFormat="1" x14ac:dyDescent="0.25">
      <c r="A347" s="500" t="s">
        <v>25</v>
      </c>
      <c r="B347" s="501"/>
      <c r="C347" s="501"/>
      <c r="D347" s="501"/>
      <c r="E347" s="501"/>
      <c r="F347" s="501"/>
      <c r="G347" s="502"/>
      <c r="H347" s="19"/>
      <c r="I347" s="20"/>
      <c r="J347" s="20"/>
    </row>
    <row r="348" spans="1:12" s="20" customFormat="1" x14ac:dyDescent="0.25">
      <c r="A348" s="18" t="s">
        <v>21</v>
      </c>
      <c r="B348" s="575"/>
      <c r="C348" s="576"/>
      <c r="D348" s="581">
        <f>[1]TDSheet!$E$369</f>
        <v>0.4</v>
      </c>
      <c r="E348" s="581"/>
      <c r="F348" s="581">
        <f>[2]TDSheet!$E$368</f>
        <v>0.6</v>
      </c>
      <c r="G348" s="584"/>
      <c r="H348" s="19"/>
      <c r="L348" s="2"/>
    </row>
    <row r="349" spans="1:12" s="20" customFormat="1" x14ac:dyDescent="0.25">
      <c r="A349" s="18" t="s">
        <v>22</v>
      </c>
      <c r="B349" s="577"/>
      <c r="C349" s="578"/>
      <c r="D349" s="581">
        <f>[1]TDSheet!$F$369</f>
        <v>0.2</v>
      </c>
      <c r="E349" s="581"/>
      <c r="F349" s="581">
        <f>[2]TDSheet!$F$368</f>
        <v>0.3</v>
      </c>
      <c r="G349" s="584"/>
      <c r="H349" s="19"/>
    </row>
    <row r="350" spans="1:12" s="20" customFormat="1" x14ac:dyDescent="0.25">
      <c r="A350" s="18" t="s">
        <v>23</v>
      </c>
      <c r="B350" s="577"/>
      <c r="C350" s="578"/>
      <c r="D350" s="581">
        <f>[1]TDSheet!$G$369</f>
        <v>11.6</v>
      </c>
      <c r="E350" s="581"/>
      <c r="F350" s="581">
        <f>[2]TDSheet!$G$368</f>
        <v>17.399999999999999</v>
      </c>
      <c r="G350" s="584"/>
      <c r="H350" s="19"/>
    </row>
    <row r="351" spans="1:12" s="20" customFormat="1" x14ac:dyDescent="0.25">
      <c r="A351" s="18" t="s">
        <v>24</v>
      </c>
      <c r="B351" s="577"/>
      <c r="C351" s="578"/>
      <c r="D351" s="581">
        <f>[1]TDSheet!$H$369</f>
        <v>49.8</v>
      </c>
      <c r="E351" s="581"/>
      <c r="F351" s="581">
        <f>[2]TDSheet!$H$368</f>
        <v>74.7</v>
      </c>
      <c r="G351" s="584"/>
      <c r="H351" s="19"/>
    </row>
    <row r="352" spans="1:12" s="20" customFormat="1" ht="15.75" thickBot="1" x14ac:dyDescent="0.3">
      <c r="A352" s="21" t="s">
        <v>26</v>
      </c>
      <c r="B352" s="579"/>
      <c r="C352" s="580"/>
      <c r="D352" s="585">
        <f>[1]TDSheet!$I$369</f>
        <v>2.9</v>
      </c>
      <c r="E352" s="585"/>
      <c r="F352" s="585">
        <f>[2]TDSheet!$I$368</f>
        <v>3.62</v>
      </c>
      <c r="G352" s="586"/>
      <c r="H352" s="19"/>
    </row>
    <row r="353" spans="1:12" s="2" customFormat="1" ht="15.75" thickBot="1" x14ac:dyDescent="0.3">
      <c r="A353" s="16"/>
      <c r="B353" s="88"/>
      <c r="C353" s="88"/>
      <c r="D353" s="89"/>
      <c r="E353" s="89"/>
      <c r="F353" s="88"/>
      <c r="G353" s="90"/>
      <c r="H353" s="19"/>
      <c r="I353" s="20"/>
      <c r="J353" s="20"/>
      <c r="L353" s="20"/>
    </row>
    <row r="354" spans="1:12" s="2" customFormat="1" ht="20.25" customHeight="1" x14ac:dyDescent="0.25">
      <c r="A354" s="483" t="s">
        <v>28</v>
      </c>
      <c r="B354" s="485" t="s">
        <v>358</v>
      </c>
      <c r="C354" s="485"/>
      <c r="D354" s="485"/>
      <c r="E354" s="485"/>
      <c r="F354" s="485"/>
      <c r="G354" s="486"/>
      <c r="H354" s="19"/>
      <c r="I354" s="20"/>
      <c r="J354" s="20"/>
    </row>
    <row r="355" spans="1:12" s="2" customFormat="1" ht="70.5" customHeight="1" thickBot="1" x14ac:dyDescent="0.3">
      <c r="A355" s="503"/>
      <c r="B355" s="489"/>
      <c r="C355" s="489"/>
      <c r="D355" s="489"/>
      <c r="E355" s="489"/>
      <c r="F355" s="489"/>
      <c r="G355" s="490"/>
      <c r="H355" s="19"/>
      <c r="I355" s="20"/>
      <c r="J355" s="20"/>
    </row>
    <row r="356" spans="1:12" ht="15.75" thickBot="1" x14ac:dyDescent="0.3">
      <c r="L356" s="2"/>
    </row>
    <row r="357" spans="1:12" s="40" customFormat="1" ht="25.5" customHeight="1" x14ac:dyDescent="0.25">
      <c r="A357" s="79" t="s">
        <v>0</v>
      </c>
      <c r="B357" s="671" t="s">
        <v>460</v>
      </c>
      <c r="C357" s="671"/>
      <c r="D357" s="671"/>
      <c r="E357" s="671"/>
      <c r="F357" s="671"/>
      <c r="G357" s="672"/>
      <c r="H357" s="19"/>
      <c r="L357"/>
    </row>
    <row r="358" spans="1:12" s="1" customFormat="1" ht="22.5" customHeight="1" x14ac:dyDescent="0.25">
      <c r="A358" s="41" t="s">
        <v>2</v>
      </c>
      <c r="B358" s="677" t="s">
        <v>370</v>
      </c>
      <c r="C358" s="677"/>
      <c r="D358" s="677"/>
      <c r="E358" s="677"/>
      <c r="F358" s="677"/>
      <c r="G358" s="678"/>
      <c r="H358" s="42"/>
      <c r="I358" s="43"/>
      <c r="J358" s="43"/>
      <c r="L358" s="40"/>
    </row>
    <row r="359" spans="1:12" s="1" customFormat="1" ht="18.75" customHeight="1" x14ac:dyDescent="0.25">
      <c r="A359" s="41" t="s">
        <v>4</v>
      </c>
      <c r="B359" s="507">
        <v>12</v>
      </c>
      <c r="C359" s="507"/>
      <c r="D359" s="507"/>
      <c r="E359" s="507"/>
      <c r="F359" s="507"/>
      <c r="G359" s="508"/>
      <c r="H359" s="42"/>
      <c r="I359" s="43"/>
      <c r="J359" s="43"/>
    </row>
    <row r="360" spans="1:12" s="1" customFormat="1" ht="45.75" customHeight="1" x14ac:dyDescent="0.25">
      <c r="A360" s="45" t="s">
        <v>5</v>
      </c>
      <c r="B360" s="706" t="s">
        <v>6</v>
      </c>
      <c r="C360" s="706"/>
      <c r="D360" s="706"/>
      <c r="E360" s="706"/>
      <c r="F360" s="706"/>
      <c r="G360" s="707"/>
      <c r="H360" s="42"/>
      <c r="I360" s="43"/>
      <c r="J360" s="43"/>
    </row>
    <row r="361" spans="1:12" x14ac:dyDescent="0.25">
      <c r="A361" s="696" t="s">
        <v>7</v>
      </c>
      <c r="B361" s="514" t="s">
        <v>9</v>
      </c>
      <c r="C361" s="514"/>
      <c r="D361" s="514"/>
      <c r="E361" s="514"/>
      <c r="F361" s="514"/>
      <c r="G361" s="515"/>
      <c r="H361" s="19"/>
      <c r="L361" s="1"/>
    </row>
    <row r="362" spans="1:12" x14ac:dyDescent="0.25">
      <c r="A362" s="696"/>
      <c r="B362" s="514" t="s">
        <v>10</v>
      </c>
      <c r="C362" s="514"/>
      <c r="D362" s="514"/>
      <c r="E362" s="514"/>
      <c r="F362" s="514"/>
      <c r="G362" s="515"/>
      <c r="H362" s="19"/>
    </row>
    <row r="363" spans="1:12" s="1" customFormat="1" ht="20.25" customHeight="1" x14ac:dyDescent="0.25">
      <c r="A363" s="696"/>
      <c r="B363" s="697"/>
      <c r="C363" s="697"/>
      <c r="D363" s="269" t="s">
        <v>8</v>
      </c>
      <c r="E363" s="269" t="s">
        <v>11</v>
      </c>
      <c r="F363" s="269" t="s">
        <v>8</v>
      </c>
      <c r="G363" s="46" t="s">
        <v>11</v>
      </c>
      <c r="H363" s="42"/>
      <c r="I363" s="43"/>
      <c r="J363" s="43"/>
      <c r="L363"/>
    </row>
    <row r="364" spans="1:12" s="1" customFormat="1" ht="18" customHeight="1" x14ac:dyDescent="0.25">
      <c r="A364" s="82" t="s">
        <v>371</v>
      </c>
      <c r="B364" s="697"/>
      <c r="C364" s="697"/>
      <c r="D364" s="263">
        <v>0</v>
      </c>
      <c r="E364" s="263">
        <v>0</v>
      </c>
      <c r="F364" s="62">
        <v>79.7</v>
      </c>
      <c r="G364" s="48">
        <v>55.8</v>
      </c>
      <c r="H364" s="42"/>
      <c r="I364" s="43"/>
      <c r="J364" s="43"/>
    </row>
    <row r="365" spans="1:12" s="1" customFormat="1" ht="18" customHeight="1" x14ac:dyDescent="0.25">
      <c r="A365" s="82" t="s">
        <v>13</v>
      </c>
      <c r="B365" s="697"/>
      <c r="C365" s="697"/>
      <c r="D365" s="263">
        <v>0</v>
      </c>
      <c r="E365" s="263">
        <v>0</v>
      </c>
      <c r="F365" s="62">
        <v>1.2</v>
      </c>
      <c r="G365" s="48">
        <v>1.2</v>
      </c>
      <c r="H365" s="42"/>
      <c r="I365" s="43"/>
      <c r="J365" s="43"/>
    </row>
    <row r="366" spans="1:12" s="1" customFormat="1" ht="18" customHeight="1" x14ac:dyDescent="0.25">
      <c r="A366" s="82" t="s">
        <v>171</v>
      </c>
      <c r="B366" s="697"/>
      <c r="C366" s="697"/>
      <c r="D366" s="263">
        <v>0</v>
      </c>
      <c r="E366" s="263">
        <v>0</v>
      </c>
      <c r="F366" s="62">
        <v>2.6</v>
      </c>
      <c r="G366" s="48">
        <v>2.6</v>
      </c>
      <c r="H366" s="42"/>
      <c r="I366" s="43"/>
      <c r="J366" s="43"/>
    </row>
    <row r="367" spans="1:12" s="2" customFormat="1" ht="15.75" thickBot="1" x14ac:dyDescent="0.3">
      <c r="A367" s="50" t="s">
        <v>16</v>
      </c>
      <c r="B367" s="698"/>
      <c r="C367" s="698"/>
      <c r="D367" s="260">
        <v>0</v>
      </c>
      <c r="E367" s="260">
        <v>0</v>
      </c>
      <c r="F367" s="260">
        <v>0</v>
      </c>
      <c r="G367" s="53">
        <v>60</v>
      </c>
      <c r="H367" s="19"/>
      <c r="I367" s="20"/>
      <c r="J367" s="20"/>
      <c r="L367" s="1"/>
    </row>
    <row r="368" spans="1:12" s="81" customFormat="1" ht="15.75" customHeight="1" thickBot="1" x14ac:dyDescent="0.3">
      <c r="A368" s="701" t="s">
        <v>372</v>
      </c>
      <c r="B368" s="702"/>
      <c r="C368" s="702"/>
      <c r="D368" s="702"/>
      <c r="E368" s="702"/>
      <c r="F368" s="702"/>
      <c r="G368" s="703"/>
      <c r="H368" s="209"/>
      <c r="I368" s="107"/>
      <c r="J368" s="107"/>
      <c r="L368" s="2"/>
    </row>
    <row r="369" spans="1:12" s="2" customFormat="1" x14ac:dyDescent="0.25">
      <c r="A369" s="519" t="s">
        <v>20</v>
      </c>
      <c r="B369" s="520"/>
      <c r="C369" s="520"/>
      <c r="D369" s="520"/>
      <c r="E369" s="520"/>
      <c r="F369" s="520"/>
      <c r="G369" s="521"/>
      <c r="H369" s="19"/>
      <c r="I369" s="20"/>
      <c r="J369" s="20"/>
      <c r="L369" s="81"/>
    </row>
    <row r="370" spans="1:12" s="2" customFormat="1" x14ac:dyDescent="0.25">
      <c r="A370" s="87" t="s">
        <v>27</v>
      </c>
      <c r="B370" s="517"/>
      <c r="C370" s="517"/>
      <c r="D370" s="517"/>
      <c r="E370" s="517"/>
      <c r="F370" s="517" t="s">
        <v>316</v>
      </c>
      <c r="G370" s="518"/>
      <c r="H370" s="19"/>
      <c r="I370" s="20"/>
      <c r="J370" s="20"/>
    </row>
    <row r="371" spans="1:12" s="2" customFormat="1" x14ac:dyDescent="0.25">
      <c r="A371" s="500" t="s">
        <v>25</v>
      </c>
      <c r="B371" s="501"/>
      <c r="C371" s="501"/>
      <c r="D371" s="501"/>
      <c r="E371" s="501"/>
      <c r="F371" s="501"/>
      <c r="G371" s="502"/>
      <c r="H371" s="19"/>
      <c r="I371" s="20"/>
      <c r="J371" s="20"/>
    </row>
    <row r="372" spans="1:12" s="20" customFormat="1" x14ac:dyDescent="0.25">
      <c r="A372" s="18" t="s">
        <v>21</v>
      </c>
      <c r="B372" s="575"/>
      <c r="C372" s="576"/>
      <c r="D372" s="632">
        <v>0</v>
      </c>
      <c r="E372" s="632"/>
      <c r="F372" s="593">
        <f>[2]TDSheet!$E$711</f>
        <v>4.55</v>
      </c>
      <c r="G372" s="594"/>
      <c r="H372" s="19"/>
      <c r="L372" s="2"/>
    </row>
    <row r="373" spans="1:12" s="20" customFormat="1" x14ac:dyDescent="0.25">
      <c r="A373" s="18" t="s">
        <v>22</v>
      </c>
      <c r="B373" s="577"/>
      <c r="C373" s="578"/>
      <c r="D373" s="632">
        <v>0</v>
      </c>
      <c r="E373" s="632"/>
      <c r="F373" s="581">
        <f>[2]TDSheet!$F$711</f>
        <v>2.7</v>
      </c>
      <c r="G373" s="584"/>
      <c r="H373" s="19"/>
    </row>
    <row r="374" spans="1:12" s="20" customFormat="1" x14ac:dyDescent="0.25">
      <c r="A374" s="18" t="s">
        <v>23</v>
      </c>
      <c r="B374" s="577"/>
      <c r="C374" s="578"/>
      <c r="D374" s="632">
        <v>0</v>
      </c>
      <c r="E374" s="632"/>
      <c r="F374" s="581">
        <f>[2]TDSheet!$G$711</f>
        <v>3.2</v>
      </c>
      <c r="G374" s="584"/>
      <c r="H374" s="19"/>
    </row>
    <row r="375" spans="1:12" s="20" customFormat="1" x14ac:dyDescent="0.25">
      <c r="A375" s="18" t="s">
        <v>24</v>
      </c>
      <c r="B375" s="577"/>
      <c r="C375" s="578"/>
      <c r="D375" s="632">
        <v>0</v>
      </c>
      <c r="E375" s="632"/>
      <c r="F375" s="581">
        <f>[2]TDSheet!$H$711</f>
        <v>129</v>
      </c>
      <c r="G375" s="584"/>
      <c r="H375" s="19"/>
    </row>
    <row r="376" spans="1:12" s="20" customFormat="1" ht="15.75" thickBot="1" x14ac:dyDescent="0.3">
      <c r="A376" s="21" t="s">
        <v>26</v>
      </c>
      <c r="B376" s="579"/>
      <c r="C376" s="580"/>
      <c r="D376" s="595">
        <v>0</v>
      </c>
      <c r="E376" s="595"/>
      <c r="F376" s="585">
        <f>[2]TDSheet!$I$711</f>
        <v>1.2</v>
      </c>
      <c r="G376" s="586"/>
      <c r="H376" s="19"/>
    </row>
    <row r="377" spans="1:12" s="2" customFormat="1" ht="15.75" thickBot="1" x14ac:dyDescent="0.3">
      <c r="A377" s="16"/>
      <c r="B377" s="88"/>
      <c r="C377" s="88"/>
      <c r="D377" s="89"/>
      <c r="E377" s="89"/>
      <c r="F377" s="88"/>
      <c r="G377" s="90"/>
      <c r="H377" s="19"/>
      <c r="I377" s="20"/>
      <c r="J377" s="20"/>
      <c r="L377" s="20"/>
    </row>
    <row r="378" spans="1:12" s="2" customFormat="1" ht="20.25" customHeight="1" x14ac:dyDescent="0.25">
      <c r="A378" s="483" t="s">
        <v>28</v>
      </c>
      <c r="B378" s="709" t="s">
        <v>373</v>
      </c>
      <c r="C378" s="485"/>
      <c r="D378" s="485"/>
      <c r="E378" s="485"/>
      <c r="F378" s="485"/>
      <c r="G378" s="486"/>
      <c r="H378" s="19"/>
      <c r="I378" s="20"/>
      <c r="J378" s="20"/>
    </row>
    <row r="379" spans="1:12" s="2" customFormat="1" ht="28.5" customHeight="1" thickBot="1" x14ac:dyDescent="0.3">
      <c r="A379" s="503"/>
      <c r="B379" s="489"/>
      <c r="C379" s="489"/>
      <c r="D379" s="489"/>
      <c r="E379" s="489"/>
      <c r="F379" s="489"/>
      <c r="G379" s="490"/>
      <c r="H379" s="19"/>
      <c r="I379" s="20"/>
      <c r="J379" s="20"/>
    </row>
    <row r="380" spans="1:12" x14ac:dyDescent="0.25">
      <c r="L380" s="2"/>
    </row>
    <row r="381" spans="1:12" ht="15.75" thickBot="1" x14ac:dyDescent="0.3"/>
    <row r="382" spans="1:12" s="40" customFormat="1" ht="25.5" customHeight="1" x14ac:dyDescent="0.25">
      <c r="A382" s="79" t="s">
        <v>0</v>
      </c>
      <c r="B382" s="671" t="s">
        <v>462</v>
      </c>
      <c r="C382" s="671"/>
      <c r="D382" s="671"/>
      <c r="E382" s="671"/>
      <c r="F382" s="671"/>
      <c r="G382" s="672"/>
      <c r="H382" s="19"/>
      <c r="L382"/>
    </row>
    <row r="383" spans="1:12" s="1" customFormat="1" ht="38.25" customHeight="1" x14ac:dyDescent="0.25">
      <c r="A383" s="41" t="s">
        <v>2</v>
      </c>
      <c r="B383" s="677" t="s">
        <v>377</v>
      </c>
      <c r="C383" s="677"/>
      <c r="D383" s="677"/>
      <c r="E383" s="677"/>
      <c r="F383" s="677"/>
      <c r="G383" s="678"/>
      <c r="H383" s="42"/>
      <c r="I383" s="43"/>
      <c r="J383" s="43"/>
      <c r="L383" s="40"/>
    </row>
    <row r="384" spans="1:12" s="1" customFormat="1" ht="18.75" customHeight="1" x14ac:dyDescent="0.25">
      <c r="A384" s="41" t="s">
        <v>4</v>
      </c>
      <c r="B384" s="507" t="s">
        <v>375</v>
      </c>
      <c r="C384" s="507"/>
      <c r="D384" s="507"/>
      <c r="E384" s="507"/>
      <c r="F384" s="507"/>
      <c r="G384" s="508"/>
      <c r="H384" s="42"/>
      <c r="I384" s="43"/>
      <c r="J384" s="43"/>
    </row>
    <row r="385" spans="1:12" s="1" customFormat="1" ht="45.75" customHeight="1" x14ac:dyDescent="0.25">
      <c r="A385" s="45" t="s">
        <v>5</v>
      </c>
      <c r="B385" s="677" t="s">
        <v>220</v>
      </c>
      <c r="C385" s="677"/>
      <c r="D385" s="677"/>
      <c r="E385" s="677"/>
      <c r="F385" s="677"/>
      <c r="G385" s="678"/>
      <c r="H385" s="42"/>
      <c r="I385" s="43"/>
      <c r="J385" s="43"/>
    </row>
    <row r="386" spans="1:12" x14ac:dyDescent="0.25">
      <c r="A386" s="696" t="s">
        <v>7</v>
      </c>
      <c r="B386" s="514" t="s">
        <v>9</v>
      </c>
      <c r="C386" s="514"/>
      <c r="D386" s="514"/>
      <c r="E386" s="514"/>
      <c r="F386" s="514"/>
      <c r="G386" s="515"/>
      <c r="H386" s="19"/>
      <c r="L386" s="1"/>
    </row>
    <row r="387" spans="1:12" x14ac:dyDescent="0.25">
      <c r="A387" s="696"/>
      <c r="B387" s="514" t="s">
        <v>10</v>
      </c>
      <c r="C387" s="514"/>
      <c r="D387" s="514"/>
      <c r="E387" s="514"/>
      <c r="F387" s="514"/>
      <c r="G387" s="515"/>
      <c r="H387" s="19"/>
    </row>
    <row r="388" spans="1:12" s="1" customFormat="1" ht="20.25" customHeight="1" x14ac:dyDescent="0.25">
      <c r="A388" s="696"/>
      <c r="B388" s="697"/>
      <c r="C388" s="697"/>
      <c r="D388" s="269" t="s">
        <v>8</v>
      </c>
      <c r="E388" s="269" t="s">
        <v>11</v>
      </c>
      <c r="F388" s="269" t="s">
        <v>8</v>
      </c>
      <c r="G388" s="46" t="s">
        <v>11</v>
      </c>
      <c r="H388" s="42"/>
      <c r="I388" s="43"/>
      <c r="J388" s="43"/>
      <c r="L388"/>
    </row>
    <row r="389" spans="1:12" s="1" customFormat="1" ht="18" customHeight="1" x14ac:dyDescent="0.25">
      <c r="A389" s="82" t="s">
        <v>313</v>
      </c>
      <c r="B389" s="697"/>
      <c r="C389" s="697"/>
      <c r="D389" s="54">
        <v>29</v>
      </c>
      <c r="E389" s="54">
        <v>23</v>
      </c>
      <c r="F389" s="49">
        <v>46</v>
      </c>
      <c r="G389" s="55">
        <v>37</v>
      </c>
      <c r="H389" s="42"/>
      <c r="I389" s="43"/>
      <c r="J389" s="43"/>
    </row>
    <row r="390" spans="1:12" s="1" customFormat="1" ht="18" customHeight="1" x14ac:dyDescent="0.25">
      <c r="A390" s="82" t="s">
        <v>376</v>
      </c>
      <c r="B390" s="697"/>
      <c r="C390" s="697"/>
      <c r="D390" s="54">
        <v>15</v>
      </c>
      <c r="E390" s="83">
        <v>10</v>
      </c>
      <c r="F390" s="62">
        <v>20</v>
      </c>
      <c r="G390" s="48">
        <v>13</v>
      </c>
      <c r="H390" s="42"/>
      <c r="I390" s="43"/>
      <c r="J390" s="43"/>
    </row>
    <row r="391" spans="1:12" s="1" customFormat="1" ht="18" customHeight="1" x14ac:dyDescent="0.25">
      <c r="A391" s="82" t="s">
        <v>378</v>
      </c>
      <c r="B391" s="697"/>
      <c r="C391" s="697"/>
      <c r="D391" s="83">
        <v>6</v>
      </c>
      <c r="E391" s="83">
        <v>4.8</v>
      </c>
      <c r="F391" s="62">
        <v>8</v>
      </c>
      <c r="G391" s="48">
        <v>6.4</v>
      </c>
      <c r="H391" s="42"/>
      <c r="I391" s="43"/>
      <c r="J391" s="43"/>
    </row>
    <row r="392" spans="1:12" s="1" customFormat="1" ht="18" customHeight="1" x14ac:dyDescent="0.25">
      <c r="A392" s="82" t="s">
        <v>171</v>
      </c>
      <c r="B392" s="697"/>
      <c r="C392" s="697"/>
      <c r="D392" s="83">
        <v>3.5</v>
      </c>
      <c r="E392" s="83">
        <v>3.5</v>
      </c>
      <c r="F392" s="62">
        <v>4.5</v>
      </c>
      <c r="G392" s="48">
        <v>4.5</v>
      </c>
      <c r="H392" s="42"/>
      <c r="I392" s="43"/>
      <c r="J392" s="43"/>
    </row>
    <row r="393" spans="1:12" s="2" customFormat="1" ht="15.75" thickBot="1" x14ac:dyDescent="0.3">
      <c r="A393" s="50" t="s">
        <v>16</v>
      </c>
      <c r="B393" s="698"/>
      <c r="C393" s="698"/>
      <c r="D393" s="260"/>
      <c r="E393" s="106">
        <v>40</v>
      </c>
      <c r="F393" s="260">
        <v>0</v>
      </c>
      <c r="G393" s="53">
        <v>60</v>
      </c>
      <c r="H393" s="19"/>
      <c r="I393" s="20"/>
      <c r="J393" s="20"/>
      <c r="L393" s="1"/>
    </row>
    <row r="394" spans="1:12" s="81" customFormat="1" ht="15.75" customHeight="1" thickBot="1" x14ac:dyDescent="0.3">
      <c r="A394" s="701"/>
      <c r="B394" s="702"/>
      <c r="C394" s="702"/>
      <c r="D394" s="702"/>
      <c r="E394" s="702"/>
      <c r="F394" s="702"/>
      <c r="G394" s="703"/>
      <c r="H394" s="209"/>
      <c r="I394" s="107"/>
      <c r="J394" s="107"/>
      <c r="L394" s="2"/>
    </row>
    <row r="395" spans="1:12" s="2" customFormat="1" x14ac:dyDescent="0.25">
      <c r="A395" s="519" t="s">
        <v>20</v>
      </c>
      <c r="B395" s="520"/>
      <c r="C395" s="520"/>
      <c r="D395" s="520"/>
      <c r="E395" s="520"/>
      <c r="F395" s="520"/>
      <c r="G395" s="521"/>
      <c r="H395" s="19"/>
      <c r="I395" s="20"/>
      <c r="J395" s="20"/>
      <c r="L395" s="81"/>
    </row>
    <row r="396" spans="1:12" s="2" customFormat="1" x14ac:dyDescent="0.25">
      <c r="A396" s="87" t="s">
        <v>27</v>
      </c>
      <c r="B396" s="517"/>
      <c r="C396" s="517"/>
      <c r="D396" s="517" t="s">
        <v>312</v>
      </c>
      <c r="E396" s="517"/>
      <c r="F396" s="517" t="s">
        <v>316</v>
      </c>
      <c r="G396" s="518"/>
      <c r="H396" s="19"/>
      <c r="I396" s="20"/>
      <c r="J396" s="20"/>
    </row>
    <row r="397" spans="1:12" s="2" customFormat="1" x14ac:dyDescent="0.25">
      <c r="A397" s="500" t="s">
        <v>25</v>
      </c>
      <c r="B397" s="501"/>
      <c r="C397" s="501"/>
      <c r="D397" s="501"/>
      <c r="E397" s="501"/>
      <c r="F397" s="501"/>
      <c r="G397" s="502"/>
      <c r="H397" s="19"/>
      <c r="I397" s="20"/>
      <c r="J397" s="20"/>
    </row>
    <row r="398" spans="1:12" s="20" customFormat="1" x14ac:dyDescent="0.25">
      <c r="A398" s="18" t="s">
        <v>21</v>
      </c>
      <c r="B398" s="575"/>
      <c r="C398" s="576"/>
      <c r="D398" s="704">
        <f>[1]TDSheet!$E$359</f>
        <v>3.2</v>
      </c>
      <c r="E398" s="704"/>
      <c r="F398" s="581">
        <f>[2]TDSheet!$E$358</f>
        <v>4.8</v>
      </c>
      <c r="G398" s="584"/>
      <c r="H398" s="19"/>
      <c r="L398" s="2"/>
    </row>
    <row r="399" spans="1:12" s="20" customFormat="1" x14ac:dyDescent="0.25">
      <c r="A399" s="18" t="s">
        <v>22</v>
      </c>
      <c r="B399" s="577"/>
      <c r="C399" s="578"/>
      <c r="D399" s="704">
        <f>[1]TDSheet!$F$359</f>
        <v>4.5999999999999996</v>
      </c>
      <c r="E399" s="704"/>
      <c r="F399" s="581">
        <f>[2]TDSheet!$F$358</f>
        <v>6.8</v>
      </c>
      <c r="G399" s="584"/>
      <c r="H399" s="19"/>
    </row>
    <row r="400" spans="1:12" s="20" customFormat="1" x14ac:dyDescent="0.25">
      <c r="A400" s="18" t="s">
        <v>23</v>
      </c>
      <c r="B400" s="577"/>
      <c r="C400" s="578"/>
      <c r="D400" s="704">
        <f>[1]TDSheet!$G$359</f>
        <v>9.4</v>
      </c>
      <c r="E400" s="704"/>
      <c r="F400" s="581">
        <f>[2]TDSheet!$G$358</f>
        <v>14.1</v>
      </c>
      <c r="G400" s="584"/>
      <c r="H400" s="19"/>
    </row>
    <row r="401" spans="1:12" s="20" customFormat="1" x14ac:dyDescent="0.25">
      <c r="A401" s="18" t="s">
        <v>24</v>
      </c>
      <c r="B401" s="577"/>
      <c r="C401" s="578"/>
      <c r="D401" s="704">
        <f>[1]TDSheet!$H$359</f>
        <v>77.8</v>
      </c>
      <c r="E401" s="704"/>
      <c r="F401" s="593">
        <f>[2]TDSheet!$H$358</f>
        <v>116.82</v>
      </c>
      <c r="G401" s="594"/>
      <c r="H401" s="19"/>
    </row>
    <row r="402" spans="1:12" s="20" customFormat="1" ht="15.75" thickBot="1" x14ac:dyDescent="0.3">
      <c r="A402" s="21" t="s">
        <v>26</v>
      </c>
      <c r="B402" s="579"/>
      <c r="C402" s="580"/>
      <c r="D402" s="705">
        <f>[1]TDSheet!$I$359</f>
        <v>1</v>
      </c>
      <c r="E402" s="705"/>
      <c r="F402" s="603">
        <f>[2]TDSheet!$I$358</f>
        <v>1.25</v>
      </c>
      <c r="G402" s="687"/>
      <c r="H402" s="19"/>
    </row>
    <row r="403" spans="1:12" s="2" customFormat="1" ht="15.75" thickBot="1" x14ac:dyDescent="0.3">
      <c r="A403" s="16"/>
      <c r="B403" s="88"/>
      <c r="C403" s="88"/>
      <c r="D403" s="89"/>
      <c r="E403" s="89"/>
      <c r="F403" s="88"/>
      <c r="G403" s="90"/>
      <c r="H403" s="19"/>
      <c r="I403" s="20"/>
      <c r="J403" s="20"/>
      <c r="L403" s="20"/>
    </row>
    <row r="404" spans="1:12" s="2" customFormat="1" ht="32.25" customHeight="1" x14ac:dyDescent="0.25">
      <c r="A404" s="483" t="s">
        <v>28</v>
      </c>
      <c r="B404" s="485" t="s">
        <v>379</v>
      </c>
      <c r="C404" s="485"/>
      <c r="D404" s="485"/>
      <c r="E404" s="485"/>
      <c r="F404" s="485"/>
      <c r="G404" s="486"/>
      <c r="H404" s="19"/>
      <c r="I404" s="20"/>
      <c r="J404" s="20"/>
    </row>
    <row r="405" spans="1:12" s="2" customFormat="1" ht="76.5" customHeight="1" thickBot="1" x14ac:dyDescent="0.3">
      <c r="A405" s="503"/>
      <c r="B405" s="489"/>
      <c r="C405" s="489"/>
      <c r="D405" s="489"/>
      <c r="E405" s="489"/>
      <c r="F405" s="489"/>
      <c r="G405" s="490"/>
      <c r="H405" s="19"/>
      <c r="I405" s="20"/>
      <c r="J405" s="20"/>
    </row>
    <row r="406" spans="1:12" s="2" customFormat="1" ht="17.25" customHeight="1" thickBot="1" x14ac:dyDescent="0.3">
      <c r="A406" s="176"/>
      <c r="B406" s="353"/>
      <c r="C406" s="254"/>
      <c r="D406" s="254"/>
      <c r="E406" s="254"/>
      <c r="F406" s="254"/>
      <c r="G406" s="254"/>
      <c r="H406" s="19"/>
      <c r="I406" s="20"/>
      <c r="J406" s="20"/>
    </row>
    <row r="407" spans="1:12" s="40" customFormat="1" ht="25.5" customHeight="1" x14ac:dyDescent="0.25">
      <c r="A407" s="79" t="s">
        <v>0</v>
      </c>
      <c r="B407" s="671" t="s">
        <v>464</v>
      </c>
      <c r="C407" s="671"/>
      <c r="D407" s="671"/>
      <c r="E407" s="671"/>
      <c r="F407" s="671"/>
      <c r="G407" s="672"/>
      <c r="H407" s="19"/>
      <c r="L407" s="2"/>
    </row>
    <row r="408" spans="1:12" s="43" customFormat="1" ht="38.25" customHeight="1" x14ac:dyDescent="0.25">
      <c r="A408" s="41" t="s">
        <v>2</v>
      </c>
      <c r="B408" s="699" t="s">
        <v>399</v>
      </c>
      <c r="C408" s="699"/>
      <c r="D408" s="699"/>
      <c r="E408" s="699"/>
      <c r="F408" s="699"/>
      <c r="G408" s="700"/>
      <c r="H408" s="42"/>
      <c r="L408" s="40"/>
    </row>
    <row r="409" spans="1:12" s="1" customFormat="1" ht="18.75" customHeight="1" x14ac:dyDescent="0.25">
      <c r="A409" s="41" t="s">
        <v>4</v>
      </c>
      <c r="B409" s="507" t="s">
        <v>400</v>
      </c>
      <c r="C409" s="507"/>
      <c r="D409" s="507"/>
      <c r="E409" s="507"/>
      <c r="F409" s="507"/>
      <c r="G409" s="508"/>
      <c r="H409" s="42"/>
      <c r="I409" s="43"/>
      <c r="J409" s="43"/>
      <c r="L409" s="43"/>
    </row>
    <row r="410" spans="1:12" s="1" customFormat="1" ht="45.75" customHeight="1" x14ac:dyDescent="0.25">
      <c r="A410" s="45" t="s">
        <v>5</v>
      </c>
      <c r="B410" s="677" t="s">
        <v>220</v>
      </c>
      <c r="C410" s="677"/>
      <c r="D410" s="677"/>
      <c r="E410" s="677"/>
      <c r="F410" s="677"/>
      <c r="G410" s="678"/>
      <c r="H410" s="42"/>
      <c r="I410" s="43"/>
      <c r="J410" s="43"/>
    </row>
    <row r="411" spans="1:12" x14ac:dyDescent="0.25">
      <c r="A411" s="696" t="s">
        <v>7</v>
      </c>
      <c r="B411" s="514" t="s">
        <v>9</v>
      </c>
      <c r="C411" s="514"/>
      <c r="D411" s="514"/>
      <c r="E411" s="514"/>
      <c r="F411" s="514"/>
      <c r="G411" s="515"/>
      <c r="H411" s="19"/>
      <c r="L411" s="1"/>
    </row>
    <row r="412" spans="1:12" x14ac:dyDescent="0.25">
      <c r="A412" s="696"/>
      <c r="B412" s="514" t="s">
        <v>10</v>
      </c>
      <c r="C412" s="514"/>
      <c r="D412" s="514"/>
      <c r="E412" s="514"/>
      <c r="F412" s="514"/>
      <c r="G412" s="515"/>
      <c r="H412" s="19"/>
    </row>
    <row r="413" spans="1:12" s="1" customFormat="1" ht="20.25" customHeight="1" x14ac:dyDescent="0.25">
      <c r="A413" s="696"/>
      <c r="B413" s="697"/>
      <c r="C413" s="697"/>
      <c r="D413" s="269" t="s">
        <v>8</v>
      </c>
      <c r="E413" s="269" t="s">
        <v>11</v>
      </c>
      <c r="F413" s="269" t="s">
        <v>8</v>
      </c>
      <c r="G413" s="46" t="s">
        <v>11</v>
      </c>
      <c r="H413" s="42"/>
      <c r="I413" s="43"/>
      <c r="J413" s="43"/>
      <c r="L413"/>
    </row>
    <row r="414" spans="1:12" s="1" customFormat="1" ht="18" customHeight="1" x14ac:dyDescent="0.25">
      <c r="A414" s="82" t="s">
        <v>319</v>
      </c>
      <c r="B414" s="697"/>
      <c r="C414" s="697"/>
      <c r="D414" s="83">
        <v>27</v>
      </c>
      <c r="E414" s="83">
        <v>23</v>
      </c>
      <c r="F414" s="49">
        <v>40.5</v>
      </c>
      <c r="G414" s="55">
        <v>34.5</v>
      </c>
      <c r="H414" s="42"/>
      <c r="I414" s="43"/>
      <c r="J414" s="43"/>
    </row>
    <row r="415" spans="1:12" s="1" customFormat="1" ht="18" customHeight="1" x14ac:dyDescent="0.25">
      <c r="A415" s="82" t="s">
        <v>402</v>
      </c>
      <c r="B415" s="697"/>
      <c r="C415" s="697"/>
      <c r="D415" s="54">
        <v>13.4</v>
      </c>
      <c r="E415" s="83">
        <v>10</v>
      </c>
      <c r="F415" s="62">
        <v>20.100000000000001</v>
      </c>
      <c r="G415" s="48">
        <v>15</v>
      </c>
      <c r="H415" s="42"/>
      <c r="I415" s="43"/>
      <c r="J415" s="43"/>
    </row>
    <row r="416" spans="1:12" s="1" customFormat="1" ht="18" customHeight="1" x14ac:dyDescent="0.25">
      <c r="A416" s="82" t="s">
        <v>378</v>
      </c>
      <c r="B416" s="697"/>
      <c r="C416" s="697"/>
      <c r="D416" s="83">
        <v>6</v>
      </c>
      <c r="E416" s="83">
        <v>4.8</v>
      </c>
      <c r="F416" s="62">
        <v>8</v>
      </c>
      <c r="G416" s="48">
        <v>6.4</v>
      </c>
      <c r="H416" s="42"/>
      <c r="I416" s="43"/>
      <c r="J416" s="43"/>
    </row>
    <row r="417" spans="1:12" s="1" customFormat="1" ht="18" customHeight="1" x14ac:dyDescent="0.25">
      <c r="A417" s="82" t="s">
        <v>171</v>
      </c>
      <c r="B417" s="697"/>
      <c r="C417" s="697"/>
      <c r="D417" s="83">
        <v>3.5</v>
      </c>
      <c r="E417" s="83">
        <v>3.5</v>
      </c>
      <c r="F417" s="62">
        <v>5</v>
      </c>
      <c r="G417" s="48">
        <v>5</v>
      </c>
      <c r="H417" s="42"/>
      <c r="I417" s="43"/>
      <c r="J417" s="43"/>
    </row>
    <row r="418" spans="1:12" s="2" customFormat="1" ht="15.75" thickBot="1" x14ac:dyDescent="0.3">
      <c r="A418" s="50" t="s">
        <v>16</v>
      </c>
      <c r="B418" s="698"/>
      <c r="C418" s="698"/>
      <c r="D418" s="260"/>
      <c r="E418" s="106">
        <v>40</v>
      </c>
      <c r="F418" s="260">
        <v>0</v>
      </c>
      <c r="G418" s="53">
        <v>60</v>
      </c>
      <c r="H418" s="19"/>
      <c r="I418" s="20"/>
      <c r="J418" s="20"/>
      <c r="L418" s="1"/>
    </row>
    <row r="419" spans="1:12" s="81" customFormat="1" ht="15.75" customHeight="1" thickBot="1" x14ac:dyDescent="0.3">
      <c r="A419" s="701"/>
      <c r="B419" s="702"/>
      <c r="C419" s="702"/>
      <c r="D419" s="702"/>
      <c r="E419" s="702"/>
      <c r="F419" s="702"/>
      <c r="G419" s="703"/>
      <c r="H419" s="209"/>
      <c r="I419" s="107"/>
      <c r="J419" s="107"/>
      <c r="L419" s="2"/>
    </row>
    <row r="420" spans="1:12" s="2" customFormat="1" x14ac:dyDescent="0.25">
      <c r="A420" s="519" t="s">
        <v>20</v>
      </c>
      <c r="B420" s="520"/>
      <c r="C420" s="520"/>
      <c r="D420" s="520"/>
      <c r="E420" s="520"/>
      <c r="F420" s="520"/>
      <c r="G420" s="521"/>
      <c r="H420" s="19"/>
      <c r="I420" s="20"/>
      <c r="J420" s="20"/>
      <c r="L420" s="81"/>
    </row>
    <row r="421" spans="1:12" s="2" customFormat="1" x14ac:dyDescent="0.25">
      <c r="A421" s="87" t="s">
        <v>27</v>
      </c>
      <c r="B421" s="517"/>
      <c r="C421" s="517"/>
      <c r="D421" s="517" t="s">
        <v>312</v>
      </c>
      <c r="E421" s="517"/>
      <c r="F421" s="517" t="s">
        <v>316</v>
      </c>
      <c r="G421" s="518"/>
      <c r="H421" s="19"/>
      <c r="I421" s="20"/>
      <c r="J421" s="20"/>
    </row>
    <row r="422" spans="1:12" s="2" customFormat="1" x14ac:dyDescent="0.25">
      <c r="A422" s="500" t="s">
        <v>25</v>
      </c>
      <c r="B422" s="501"/>
      <c r="C422" s="501"/>
      <c r="D422" s="501"/>
      <c r="E422" s="501"/>
      <c r="F422" s="501"/>
      <c r="G422" s="502"/>
      <c r="H422" s="19"/>
      <c r="I422" s="20"/>
      <c r="J422" s="20"/>
    </row>
    <row r="423" spans="1:12" s="20" customFormat="1" x14ac:dyDescent="0.25">
      <c r="A423" s="18" t="s">
        <v>21</v>
      </c>
      <c r="B423" s="575"/>
      <c r="C423" s="576"/>
      <c r="D423" s="704">
        <f>[3]TDSheet!$E$509</f>
        <v>0.34</v>
      </c>
      <c r="E423" s="704"/>
      <c r="F423" s="593">
        <f>[4]TDSheet!$E$508</f>
        <v>0.45</v>
      </c>
      <c r="G423" s="594"/>
      <c r="H423" s="19"/>
      <c r="L423" s="2"/>
    </row>
    <row r="424" spans="1:12" s="20" customFormat="1" x14ac:dyDescent="0.25">
      <c r="A424" s="18" t="s">
        <v>22</v>
      </c>
      <c r="B424" s="577"/>
      <c r="C424" s="578"/>
      <c r="D424" s="704">
        <f>[3]TDSheet!$F$509</f>
        <v>3.8</v>
      </c>
      <c r="E424" s="704"/>
      <c r="F424" s="581">
        <f>[4]TDSheet!$F$508</f>
        <v>5.7</v>
      </c>
      <c r="G424" s="584"/>
      <c r="H424" s="19"/>
    </row>
    <row r="425" spans="1:12" s="20" customFormat="1" x14ac:dyDescent="0.25">
      <c r="A425" s="18" t="s">
        <v>23</v>
      </c>
      <c r="B425" s="577"/>
      <c r="C425" s="578"/>
      <c r="D425" s="704">
        <f>[3]TDSheet!$G$509</f>
        <v>1.4</v>
      </c>
      <c r="E425" s="704"/>
      <c r="F425" s="581">
        <f>[4]TDSheet!$G$508</f>
        <v>2.1</v>
      </c>
      <c r="G425" s="584"/>
      <c r="H425" s="19"/>
    </row>
    <row r="426" spans="1:12" s="20" customFormat="1" x14ac:dyDescent="0.25">
      <c r="A426" s="18" t="s">
        <v>24</v>
      </c>
      <c r="B426" s="577"/>
      <c r="C426" s="578"/>
      <c r="D426" s="704">
        <f>[3]TDSheet!$H$509</f>
        <v>55.4</v>
      </c>
      <c r="E426" s="704"/>
      <c r="F426" s="593">
        <f>[4]TDSheet!$H$508</f>
        <v>83.1</v>
      </c>
      <c r="G426" s="594"/>
      <c r="H426" s="19"/>
    </row>
    <row r="427" spans="1:12" s="20" customFormat="1" ht="15.75" thickBot="1" x14ac:dyDescent="0.3">
      <c r="A427" s="21" t="s">
        <v>26</v>
      </c>
      <c r="B427" s="579"/>
      <c r="C427" s="580"/>
      <c r="D427" s="705">
        <f>[3]TDSheet!$I$509</f>
        <v>7.5</v>
      </c>
      <c r="E427" s="705"/>
      <c r="F427" s="603">
        <f>[4]TDSheet!$I$508</f>
        <v>11.3</v>
      </c>
      <c r="G427" s="687"/>
      <c r="H427" s="19"/>
    </row>
    <row r="428" spans="1:12" s="2" customFormat="1" ht="15.75" thickBot="1" x14ac:dyDescent="0.3">
      <c r="A428" s="16"/>
      <c r="B428" s="88"/>
      <c r="C428" s="88"/>
      <c r="D428" s="89"/>
      <c r="E428" s="89"/>
      <c r="F428" s="88"/>
      <c r="G428" s="90"/>
      <c r="H428" s="19"/>
      <c r="I428" s="20"/>
      <c r="J428" s="20"/>
      <c r="L428" s="20"/>
    </row>
    <row r="429" spans="1:12" s="2" customFormat="1" ht="32.25" customHeight="1" x14ac:dyDescent="0.25">
      <c r="A429" s="483" t="s">
        <v>28</v>
      </c>
      <c r="B429" s="485" t="s">
        <v>404</v>
      </c>
      <c r="C429" s="485"/>
      <c r="D429" s="485"/>
      <c r="E429" s="485"/>
      <c r="F429" s="485"/>
      <c r="G429" s="486"/>
      <c r="H429" s="19"/>
      <c r="I429" s="20"/>
      <c r="J429" s="20"/>
    </row>
    <row r="430" spans="1:12" s="2" customFormat="1" ht="63.75" customHeight="1" thickBot="1" x14ac:dyDescent="0.3">
      <c r="A430" s="503"/>
      <c r="B430" s="489"/>
      <c r="C430" s="489"/>
      <c r="D430" s="489"/>
      <c r="E430" s="489"/>
      <c r="F430" s="489"/>
      <c r="G430" s="490"/>
      <c r="H430" s="19"/>
      <c r="I430" s="20"/>
      <c r="J430" s="20"/>
    </row>
    <row r="431" spans="1:12" s="2" customFormat="1" ht="21.75" customHeight="1" thickBot="1" x14ac:dyDescent="0.3">
      <c r="A431" s="176"/>
      <c r="B431" s="254"/>
      <c r="C431" s="254"/>
      <c r="D431" s="254"/>
      <c r="E431" s="254"/>
      <c r="F431" s="254"/>
      <c r="G431" s="254"/>
      <c r="H431" s="19"/>
      <c r="I431" s="20"/>
      <c r="J431" s="20"/>
    </row>
    <row r="432" spans="1:12" s="40" customFormat="1" ht="25.5" customHeight="1" x14ac:dyDescent="0.25">
      <c r="A432" s="79" t="s">
        <v>0</v>
      </c>
      <c r="B432" s="671" t="s">
        <v>473</v>
      </c>
      <c r="C432" s="671"/>
      <c r="D432" s="671"/>
      <c r="E432" s="671"/>
      <c r="F432" s="671"/>
      <c r="G432" s="672"/>
      <c r="H432" s="19"/>
      <c r="L432" s="2"/>
    </row>
    <row r="433" spans="1:12" s="43" customFormat="1" ht="38.25" customHeight="1" x14ac:dyDescent="0.25">
      <c r="A433" s="41" t="s">
        <v>2</v>
      </c>
      <c r="B433" s="677" t="s">
        <v>869</v>
      </c>
      <c r="C433" s="677"/>
      <c r="D433" s="677"/>
      <c r="E433" s="677"/>
      <c r="F433" s="677"/>
      <c r="G433" s="678"/>
      <c r="H433" s="42"/>
      <c r="L433" s="40"/>
    </row>
    <row r="434" spans="1:12" s="43" customFormat="1" ht="18.75" customHeight="1" x14ac:dyDescent="0.25">
      <c r="A434" s="41" t="s">
        <v>4</v>
      </c>
      <c r="B434" s="507">
        <v>14</v>
      </c>
      <c r="C434" s="507"/>
      <c r="D434" s="507"/>
      <c r="E434" s="507"/>
      <c r="F434" s="507"/>
      <c r="G434" s="508"/>
      <c r="H434" s="42"/>
    </row>
    <row r="435" spans="1:12" s="43" customFormat="1" ht="45.75" customHeight="1" x14ac:dyDescent="0.25">
      <c r="A435" s="45" t="s">
        <v>5</v>
      </c>
      <c r="B435" s="706" t="s">
        <v>6</v>
      </c>
      <c r="C435" s="706"/>
      <c r="D435" s="706"/>
      <c r="E435" s="706"/>
      <c r="F435" s="706"/>
      <c r="G435" s="707"/>
      <c r="H435" s="42"/>
    </row>
    <row r="436" spans="1:12" s="40" customFormat="1" x14ac:dyDescent="0.25">
      <c r="A436" s="696" t="s">
        <v>7</v>
      </c>
      <c r="B436" s="514" t="s">
        <v>9</v>
      </c>
      <c r="C436" s="514"/>
      <c r="D436" s="514"/>
      <c r="E436" s="514"/>
      <c r="F436" s="514"/>
      <c r="G436" s="515"/>
      <c r="H436" s="19"/>
      <c r="L436" s="43"/>
    </row>
    <row r="437" spans="1:12" s="40" customFormat="1" x14ac:dyDescent="0.25">
      <c r="A437" s="696"/>
      <c r="B437" s="514" t="s">
        <v>10</v>
      </c>
      <c r="C437" s="514"/>
      <c r="D437" s="514"/>
      <c r="E437" s="514"/>
      <c r="F437" s="514"/>
      <c r="G437" s="515"/>
      <c r="H437" s="19"/>
    </row>
    <row r="438" spans="1:12" s="43" customFormat="1" ht="20.25" customHeight="1" x14ac:dyDescent="0.25">
      <c r="A438" s="696"/>
      <c r="B438" s="697"/>
      <c r="C438" s="697"/>
      <c r="D438" s="269" t="s">
        <v>8</v>
      </c>
      <c r="E438" s="269" t="s">
        <v>11</v>
      </c>
      <c r="F438" s="269" t="s">
        <v>8</v>
      </c>
      <c r="G438" s="46" t="s">
        <v>11</v>
      </c>
      <c r="H438" s="42"/>
      <c r="L438" s="40"/>
    </row>
    <row r="439" spans="1:12" s="43" customFormat="1" ht="18" customHeight="1" x14ac:dyDescent="0.25">
      <c r="A439" s="82" t="s">
        <v>350</v>
      </c>
      <c r="B439" s="697"/>
      <c r="C439" s="697"/>
      <c r="D439" s="83">
        <v>34</v>
      </c>
      <c r="E439" s="83">
        <v>29</v>
      </c>
      <c r="F439" s="62">
        <v>51</v>
      </c>
      <c r="G439" s="48">
        <v>43</v>
      </c>
      <c r="H439" s="42"/>
    </row>
    <row r="440" spans="1:12" s="43" customFormat="1" ht="35.25" customHeight="1" x14ac:dyDescent="0.25">
      <c r="A440" s="210" t="s">
        <v>870</v>
      </c>
      <c r="B440" s="697"/>
      <c r="C440" s="697"/>
      <c r="D440" s="83">
        <v>58</v>
      </c>
      <c r="E440" s="83">
        <v>29</v>
      </c>
      <c r="F440" s="62">
        <v>86</v>
      </c>
      <c r="G440" s="48">
        <v>43</v>
      </c>
      <c r="H440" s="42"/>
    </row>
    <row r="441" spans="1:12" s="43" customFormat="1" ht="18" customHeight="1" x14ac:dyDescent="0.25">
      <c r="A441" s="82" t="s">
        <v>330</v>
      </c>
      <c r="B441" s="697"/>
      <c r="C441" s="697"/>
      <c r="D441" s="54">
        <v>11.5</v>
      </c>
      <c r="E441" s="83">
        <v>9.1999999999999993</v>
      </c>
      <c r="F441" s="62">
        <v>17</v>
      </c>
      <c r="G441" s="48">
        <v>13</v>
      </c>
      <c r="H441" s="42"/>
    </row>
    <row r="442" spans="1:12" s="43" customFormat="1" ht="18" customHeight="1" x14ac:dyDescent="0.25">
      <c r="A442" s="268" t="s">
        <v>868</v>
      </c>
      <c r="B442" s="697"/>
      <c r="C442" s="697"/>
      <c r="D442" s="54">
        <v>11</v>
      </c>
      <c r="E442" s="83">
        <v>9.1999999999999993</v>
      </c>
      <c r="F442" s="62">
        <v>15.5</v>
      </c>
      <c r="G442" s="48">
        <v>13</v>
      </c>
      <c r="H442" s="42"/>
    </row>
    <row r="443" spans="1:12" s="43" customFormat="1" ht="18" customHeight="1" x14ac:dyDescent="0.25">
      <c r="A443" s="82" t="s">
        <v>171</v>
      </c>
      <c r="B443" s="697"/>
      <c r="C443" s="697"/>
      <c r="D443" s="83">
        <v>3</v>
      </c>
      <c r="E443" s="83">
        <v>3</v>
      </c>
      <c r="F443" s="62">
        <v>4.5</v>
      </c>
      <c r="G443" s="48">
        <v>4.5</v>
      </c>
      <c r="H443" s="42"/>
    </row>
    <row r="444" spans="1:12" s="20" customFormat="1" ht="15.75" thickBot="1" x14ac:dyDescent="0.3">
      <c r="A444" s="50" t="s">
        <v>16</v>
      </c>
      <c r="B444" s="698"/>
      <c r="C444" s="698"/>
      <c r="D444" s="260"/>
      <c r="E444" s="106">
        <v>40</v>
      </c>
      <c r="F444" s="260">
        <v>0</v>
      </c>
      <c r="G444" s="53">
        <v>60</v>
      </c>
      <c r="H444" s="19"/>
      <c r="L444" s="43"/>
    </row>
    <row r="445" spans="1:12" s="107" customFormat="1" ht="15.75" customHeight="1" thickBot="1" x14ac:dyDescent="0.3">
      <c r="A445" s="701"/>
      <c r="B445" s="702"/>
      <c r="C445" s="702"/>
      <c r="D445" s="702"/>
      <c r="E445" s="702"/>
      <c r="F445" s="702"/>
      <c r="G445" s="703"/>
      <c r="H445" s="209"/>
      <c r="L445" s="20"/>
    </row>
    <row r="446" spans="1:12" s="2" customFormat="1" x14ac:dyDescent="0.25">
      <c r="A446" s="519" t="s">
        <v>20</v>
      </c>
      <c r="B446" s="520"/>
      <c r="C446" s="520"/>
      <c r="D446" s="520"/>
      <c r="E446" s="520"/>
      <c r="F446" s="520"/>
      <c r="G446" s="521"/>
      <c r="H446" s="19"/>
      <c r="I446" s="20"/>
      <c r="J446" s="20"/>
      <c r="L446" s="107"/>
    </row>
    <row r="447" spans="1:12" s="2" customFormat="1" x14ac:dyDescent="0.25">
      <c r="A447" s="87" t="s">
        <v>27</v>
      </c>
      <c r="B447" s="517"/>
      <c r="C447" s="517"/>
      <c r="D447" s="517" t="s">
        <v>312</v>
      </c>
      <c r="E447" s="517"/>
      <c r="F447" s="517" t="s">
        <v>316</v>
      </c>
      <c r="G447" s="518"/>
      <c r="H447" s="19"/>
      <c r="I447" s="20"/>
      <c r="J447" s="20"/>
    </row>
    <row r="448" spans="1:12" s="2" customFormat="1" x14ac:dyDescent="0.25">
      <c r="A448" s="500" t="s">
        <v>25</v>
      </c>
      <c r="B448" s="501"/>
      <c r="C448" s="501"/>
      <c r="D448" s="501"/>
      <c r="E448" s="501"/>
      <c r="F448" s="501"/>
      <c r="G448" s="502"/>
      <c r="H448" s="19"/>
      <c r="I448" s="20"/>
      <c r="J448" s="20"/>
    </row>
    <row r="449" spans="1:12" s="20" customFormat="1" x14ac:dyDescent="0.25">
      <c r="A449" s="18" t="s">
        <v>21</v>
      </c>
      <c r="B449" s="575"/>
      <c r="C449" s="576"/>
      <c r="D449" s="498">
        <f>[1]TDSheet!$E$624</f>
        <v>0.3</v>
      </c>
      <c r="E449" s="498"/>
      <c r="F449" s="581">
        <f>[2]TDSheet!$E$623</f>
        <v>0.5</v>
      </c>
      <c r="G449" s="584"/>
      <c r="H449" s="19"/>
      <c r="L449" s="2"/>
    </row>
    <row r="450" spans="1:12" s="20" customFormat="1" x14ac:dyDescent="0.25">
      <c r="A450" s="18" t="s">
        <v>22</v>
      </c>
      <c r="B450" s="577"/>
      <c r="C450" s="578"/>
      <c r="D450" s="498">
        <f>[1]TDSheet!$F$624</f>
        <v>3.5</v>
      </c>
      <c r="E450" s="498"/>
      <c r="F450" s="581">
        <f>[2]TDSheet!$F$623</f>
        <v>5.3</v>
      </c>
      <c r="G450" s="584"/>
      <c r="H450" s="19"/>
    </row>
    <row r="451" spans="1:12" s="20" customFormat="1" x14ac:dyDescent="0.25">
      <c r="A451" s="18" t="s">
        <v>23</v>
      </c>
      <c r="B451" s="577"/>
      <c r="C451" s="578"/>
      <c r="D451" s="498">
        <f>[1]TDSheet!$G$624</f>
        <v>1.8</v>
      </c>
      <c r="E451" s="498"/>
      <c r="F451" s="581">
        <f>[2]TDSheet!$G$623</f>
        <v>2.7</v>
      </c>
      <c r="G451" s="584"/>
      <c r="H451" s="19"/>
    </row>
    <row r="452" spans="1:12" s="20" customFormat="1" x14ac:dyDescent="0.25">
      <c r="A452" s="18" t="s">
        <v>24</v>
      </c>
      <c r="B452" s="577"/>
      <c r="C452" s="578"/>
      <c r="D452" s="498">
        <f>[1]TDSheet!$H$624</f>
        <v>35.6</v>
      </c>
      <c r="E452" s="498"/>
      <c r="F452" s="581">
        <f>[2]TDSheet!$H$623</f>
        <v>53.5</v>
      </c>
      <c r="G452" s="584"/>
      <c r="H452" s="19"/>
    </row>
    <row r="453" spans="1:12" s="20" customFormat="1" ht="15.75" thickBot="1" x14ac:dyDescent="0.3">
      <c r="A453" s="21" t="s">
        <v>26</v>
      </c>
      <c r="B453" s="579"/>
      <c r="C453" s="580"/>
      <c r="D453" s="481">
        <f>[1]TDSheet!$I$624</f>
        <v>8.6999999999999993</v>
      </c>
      <c r="E453" s="481"/>
      <c r="F453" s="585">
        <f>[2]TDSheet!$I$623</f>
        <v>13</v>
      </c>
      <c r="G453" s="586"/>
      <c r="H453" s="19"/>
    </row>
    <row r="454" spans="1:12" s="2" customFormat="1" ht="15.75" thickBot="1" x14ac:dyDescent="0.3">
      <c r="A454" s="16"/>
      <c r="B454" s="88"/>
      <c r="C454" s="88"/>
      <c r="D454" s="89"/>
      <c r="E454" s="89"/>
      <c r="F454" s="88"/>
      <c r="G454" s="90"/>
      <c r="H454" s="19"/>
      <c r="I454" s="20"/>
      <c r="J454" s="20"/>
      <c r="L454" s="20"/>
    </row>
    <row r="455" spans="1:12" s="2" customFormat="1" ht="32.25" customHeight="1" x14ac:dyDescent="0.25">
      <c r="A455" s="483" t="s">
        <v>28</v>
      </c>
      <c r="B455" s="485" t="s">
        <v>414</v>
      </c>
      <c r="C455" s="485"/>
      <c r="D455" s="485"/>
      <c r="E455" s="485"/>
      <c r="F455" s="485"/>
      <c r="G455" s="486"/>
      <c r="H455" s="19"/>
      <c r="I455" s="20"/>
      <c r="J455" s="20"/>
    </row>
    <row r="456" spans="1:12" s="2" customFormat="1" ht="47.25" customHeight="1" thickBot="1" x14ac:dyDescent="0.3">
      <c r="A456" s="503"/>
      <c r="B456" s="489"/>
      <c r="C456" s="489"/>
      <c r="D456" s="489"/>
      <c r="E456" s="489"/>
      <c r="F456" s="489"/>
      <c r="G456" s="490"/>
      <c r="H456" s="19"/>
      <c r="I456" s="20"/>
      <c r="J456" s="20"/>
    </row>
    <row r="457" spans="1:12" s="2" customFormat="1" ht="18.75" customHeight="1" thickBot="1" x14ac:dyDescent="0.3">
      <c r="A457" s="253"/>
      <c r="B457" s="254"/>
      <c r="C457" s="254"/>
      <c r="D457" s="254"/>
      <c r="E457" s="254"/>
      <c r="F457" s="254"/>
      <c r="G457" s="255"/>
      <c r="H457" s="19"/>
      <c r="I457" s="20"/>
      <c r="J457" s="20"/>
    </row>
    <row r="458" spans="1:12" s="40" customFormat="1" ht="25.5" customHeight="1" x14ac:dyDescent="0.25">
      <c r="A458" s="79" t="s">
        <v>0</v>
      </c>
      <c r="B458" s="671" t="s">
        <v>476</v>
      </c>
      <c r="C458" s="671"/>
      <c r="D458" s="671"/>
      <c r="E458" s="671"/>
      <c r="F458" s="671"/>
      <c r="G458" s="672"/>
      <c r="H458" s="19"/>
      <c r="L458" s="2"/>
    </row>
    <row r="459" spans="1:12" s="1" customFormat="1" ht="22.5" customHeight="1" x14ac:dyDescent="0.25">
      <c r="A459" s="41" t="s">
        <v>2</v>
      </c>
      <c r="B459" s="677" t="s">
        <v>381</v>
      </c>
      <c r="C459" s="677"/>
      <c r="D459" s="677"/>
      <c r="E459" s="677"/>
      <c r="F459" s="677"/>
      <c r="G459" s="678"/>
      <c r="H459" s="42"/>
      <c r="I459" s="43"/>
      <c r="J459" s="43"/>
      <c r="L459" s="40"/>
    </row>
    <row r="460" spans="1:12" s="1" customFormat="1" ht="18.75" customHeight="1" x14ac:dyDescent="0.25">
      <c r="A460" s="41" t="s">
        <v>4</v>
      </c>
      <c r="B460" s="507">
        <v>45</v>
      </c>
      <c r="C460" s="507"/>
      <c r="D460" s="507"/>
      <c r="E460" s="507"/>
      <c r="F460" s="507"/>
      <c r="G460" s="508"/>
      <c r="H460" s="42"/>
      <c r="I460" s="43"/>
      <c r="J460" s="43"/>
    </row>
    <row r="461" spans="1:12" s="1" customFormat="1" ht="45.75" customHeight="1" x14ac:dyDescent="0.25">
      <c r="A461" s="45" t="s">
        <v>5</v>
      </c>
      <c r="B461" s="706" t="s">
        <v>6</v>
      </c>
      <c r="C461" s="706"/>
      <c r="D461" s="706"/>
      <c r="E461" s="706"/>
      <c r="F461" s="706"/>
      <c r="G461" s="707"/>
      <c r="H461" s="42"/>
      <c r="I461" s="43"/>
      <c r="J461" s="43"/>
    </row>
    <row r="462" spans="1:12" x14ac:dyDescent="0.25">
      <c r="A462" s="696" t="s">
        <v>7</v>
      </c>
      <c r="B462" s="514" t="s">
        <v>9</v>
      </c>
      <c r="C462" s="514"/>
      <c r="D462" s="514"/>
      <c r="E462" s="514"/>
      <c r="F462" s="514"/>
      <c r="G462" s="515"/>
      <c r="H462" s="19"/>
      <c r="L462" s="1"/>
    </row>
    <row r="463" spans="1:12" x14ac:dyDescent="0.25">
      <c r="A463" s="696"/>
      <c r="B463" s="514" t="s">
        <v>10</v>
      </c>
      <c r="C463" s="514"/>
      <c r="D463" s="514"/>
      <c r="E463" s="514"/>
      <c r="F463" s="514"/>
      <c r="G463" s="515"/>
      <c r="H463" s="19"/>
    </row>
    <row r="464" spans="1:12" s="1" customFormat="1" ht="20.25" customHeight="1" x14ac:dyDescent="0.25">
      <c r="A464" s="696"/>
      <c r="B464" s="697"/>
      <c r="C464" s="697"/>
      <c r="D464" s="269" t="s">
        <v>8</v>
      </c>
      <c r="E464" s="269" t="s">
        <v>11</v>
      </c>
      <c r="F464" s="269" t="s">
        <v>8</v>
      </c>
      <c r="G464" s="46" t="s">
        <v>11</v>
      </c>
      <c r="H464" s="42"/>
      <c r="I464" s="43"/>
      <c r="J464" s="43"/>
      <c r="L464"/>
    </row>
    <row r="465" spans="1:12" s="1" customFormat="1" ht="20.25" customHeight="1" x14ac:dyDescent="0.25">
      <c r="A465" s="47" t="s">
        <v>123</v>
      </c>
      <c r="B465" s="697"/>
      <c r="C465" s="697"/>
      <c r="D465" s="269">
        <v>13.7</v>
      </c>
      <c r="E465" s="269" t="s">
        <v>386</v>
      </c>
      <c r="F465" s="269">
        <v>20.5</v>
      </c>
      <c r="G465" s="46" t="s">
        <v>389</v>
      </c>
      <c r="H465" s="65">
        <f>(D465+D466+D467)/3</f>
        <v>14.766666666666666</v>
      </c>
      <c r="I465" s="43">
        <f>(F465+F466+F467)/3</f>
        <v>22.099999999999998</v>
      </c>
      <c r="J465" s="43"/>
    </row>
    <row r="466" spans="1:12" s="1" customFormat="1" ht="20.25" customHeight="1" x14ac:dyDescent="0.25">
      <c r="A466" s="47" t="s">
        <v>124</v>
      </c>
      <c r="B466" s="697"/>
      <c r="C466" s="697"/>
      <c r="D466" s="269">
        <v>14.7</v>
      </c>
      <c r="E466" s="269" t="s">
        <v>386</v>
      </c>
      <c r="F466" s="269">
        <v>22</v>
      </c>
      <c r="G466" s="46" t="s">
        <v>389</v>
      </c>
      <c r="H466" s="42"/>
      <c r="I466" s="43"/>
      <c r="J466" s="43"/>
    </row>
    <row r="467" spans="1:12" s="1" customFormat="1" ht="20.25" customHeight="1" x14ac:dyDescent="0.25">
      <c r="A467" s="47" t="s">
        <v>125</v>
      </c>
      <c r="B467" s="697"/>
      <c r="C467" s="697"/>
      <c r="D467" s="269">
        <v>15.9</v>
      </c>
      <c r="E467" s="269" t="s">
        <v>386</v>
      </c>
      <c r="F467" s="269">
        <v>23.8</v>
      </c>
      <c r="G467" s="46" t="s">
        <v>389</v>
      </c>
      <c r="H467" s="42"/>
      <c r="I467" s="43"/>
      <c r="J467" s="43"/>
    </row>
    <row r="468" spans="1:12" s="1" customFormat="1" ht="20.25" customHeight="1" x14ac:dyDescent="0.25">
      <c r="A468" s="47" t="s">
        <v>468</v>
      </c>
      <c r="B468" s="697"/>
      <c r="C468" s="697"/>
      <c r="D468" s="269">
        <v>17.2</v>
      </c>
      <c r="E468" s="269" t="s">
        <v>386</v>
      </c>
      <c r="F468" s="269">
        <v>25.8</v>
      </c>
      <c r="G468" s="46" t="s">
        <v>389</v>
      </c>
      <c r="H468" s="42"/>
      <c r="I468" s="43"/>
      <c r="J468" s="43"/>
    </row>
    <row r="469" spans="1:12" s="1" customFormat="1" ht="20.25" customHeight="1" x14ac:dyDescent="0.25">
      <c r="A469" s="47" t="s">
        <v>136</v>
      </c>
      <c r="B469" s="697"/>
      <c r="C469" s="697"/>
      <c r="D469" s="269">
        <v>7.8</v>
      </c>
      <c r="E469" s="269" t="s">
        <v>387</v>
      </c>
      <c r="F469" s="269">
        <v>11.7</v>
      </c>
      <c r="G469" s="46" t="s">
        <v>390</v>
      </c>
      <c r="H469" s="42">
        <f>(D469+D470)/2</f>
        <v>7.9499999999999993</v>
      </c>
      <c r="I469" s="43">
        <f>(F469+F470)/2</f>
        <v>11.899999999999999</v>
      </c>
      <c r="J469" s="43"/>
    </row>
    <row r="470" spans="1:12" s="1" customFormat="1" ht="20.25" customHeight="1" x14ac:dyDescent="0.25">
      <c r="A470" s="47" t="s">
        <v>135</v>
      </c>
      <c r="B470" s="697"/>
      <c r="C470" s="697"/>
      <c r="D470" s="269">
        <v>8.1</v>
      </c>
      <c r="E470" s="269" t="s">
        <v>387</v>
      </c>
      <c r="F470" s="269">
        <v>12.1</v>
      </c>
      <c r="G470" s="46" t="s">
        <v>390</v>
      </c>
      <c r="H470" s="42"/>
      <c r="I470" s="43"/>
      <c r="J470" s="43"/>
    </row>
    <row r="471" spans="1:12" s="43" customFormat="1" ht="20.25" customHeight="1" x14ac:dyDescent="0.25">
      <c r="A471" s="82" t="s">
        <v>384</v>
      </c>
      <c r="B471" s="697"/>
      <c r="C471" s="697"/>
      <c r="D471" s="269">
        <v>10.199999999999999</v>
      </c>
      <c r="E471" s="269" t="s">
        <v>225</v>
      </c>
      <c r="F471" s="269">
        <v>15.3</v>
      </c>
      <c r="G471" s="46" t="s">
        <v>226</v>
      </c>
      <c r="H471" s="42">
        <f>(D471+D472)/2</f>
        <v>10.55</v>
      </c>
      <c r="I471" s="43">
        <f>(F471+F472)/2</f>
        <v>15.8</v>
      </c>
      <c r="L471" s="1"/>
    </row>
    <row r="472" spans="1:12" s="43" customFormat="1" ht="20.25" customHeight="1" x14ac:dyDescent="0.25">
      <c r="A472" s="82" t="s">
        <v>385</v>
      </c>
      <c r="B472" s="697"/>
      <c r="C472" s="697"/>
      <c r="D472" s="269">
        <v>10.9</v>
      </c>
      <c r="E472" s="269" t="s">
        <v>225</v>
      </c>
      <c r="F472" s="269">
        <v>16.3</v>
      </c>
      <c r="G472" s="46" t="s">
        <v>226</v>
      </c>
      <c r="H472" s="42"/>
    </row>
    <row r="473" spans="1:12" s="1" customFormat="1" ht="18" customHeight="1" x14ac:dyDescent="0.25">
      <c r="A473" s="82" t="s">
        <v>382</v>
      </c>
      <c r="B473" s="697"/>
      <c r="C473" s="697"/>
      <c r="D473" s="83">
        <v>10</v>
      </c>
      <c r="E473" s="54">
        <v>8</v>
      </c>
      <c r="F473" s="62">
        <v>15</v>
      </c>
      <c r="G473" s="46">
        <v>12</v>
      </c>
      <c r="H473" s="42"/>
      <c r="I473" s="43"/>
      <c r="J473" s="43"/>
      <c r="L473" s="43"/>
    </row>
    <row r="474" spans="1:12" s="1" customFormat="1" ht="18" customHeight="1" x14ac:dyDescent="0.25">
      <c r="A474" s="82" t="s">
        <v>143</v>
      </c>
      <c r="B474" s="697"/>
      <c r="C474" s="697"/>
      <c r="D474" s="54">
        <v>7.2</v>
      </c>
      <c r="E474" s="83" t="s">
        <v>388</v>
      </c>
      <c r="F474" s="62">
        <v>10.8</v>
      </c>
      <c r="G474" s="48" t="s">
        <v>391</v>
      </c>
      <c r="H474" s="42"/>
      <c r="I474" s="43"/>
      <c r="J474" s="43"/>
    </row>
    <row r="475" spans="1:12" s="1" customFormat="1" ht="18" customHeight="1" x14ac:dyDescent="0.25">
      <c r="A475" s="82" t="s">
        <v>171</v>
      </c>
      <c r="B475" s="697"/>
      <c r="C475" s="697"/>
      <c r="D475" s="83">
        <v>2.8</v>
      </c>
      <c r="E475" s="83">
        <v>2.8</v>
      </c>
      <c r="F475" s="62">
        <v>3.5</v>
      </c>
      <c r="G475" s="48">
        <v>3.5</v>
      </c>
      <c r="H475" s="42"/>
      <c r="I475" s="103"/>
      <c r="J475" s="43"/>
    </row>
    <row r="476" spans="1:12" s="2" customFormat="1" ht="15.75" thickBot="1" x14ac:dyDescent="0.3">
      <c r="A476" s="50" t="s">
        <v>16</v>
      </c>
      <c r="B476" s="698"/>
      <c r="C476" s="698"/>
      <c r="D476" s="260"/>
      <c r="E476" s="106">
        <v>40</v>
      </c>
      <c r="F476" s="260">
        <v>0</v>
      </c>
      <c r="G476" s="53">
        <v>60</v>
      </c>
      <c r="H476" s="19"/>
      <c r="I476" s="20"/>
      <c r="J476" s="20"/>
      <c r="L476" s="1"/>
    </row>
    <row r="477" spans="1:12" s="81" customFormat="1" ht="15.75" customHeight="1" thickBot="1" x14ac:dyDescent="0.3">
      <c r="A477" s="701" t="s">
        <v>383</v>
      </c>
      <c r="B477" s="702"/>
      <c r="C477" s="702"/>
      <c r="D477" s="702"/>
      <c r="E477" s="702"/>
      <c r="F477" s="702"/>
      <c r="G477" s="703"/>
      <c r="H477" s="209"/>
      <c r="I477" s="107"/>
      <c r="J477" s="107"/>
      <c r="L477" s="2"/>
    </row>
    <row r="478" spans="1:12" s="2" customFormat="1" x14ac:dyDescent="0.25">
      <c r="A478" s="519" t="s">
        <v>20</v>
      </c>
      <c r="B478" s="520"/>
      <c r="C478" s="520"/>
      <c r="D478" s="520"/>
      <c r="E478" s="520"/>
      <c r="F478" s="520"/>
      <c r="G478" s="521"/>
      <c r="H478" s="19"/>
      <c r="I478" s="20"/>
      <c r="J478" s="20"/>
      <c r="L478" s="81"/>
    </row>
    <row r="479" spans="1:12" s="2" customFormat="1" x14ac:dyDescent="0.25">
      <c r="A479" s="87" t="s">
        <v>27</v>
      </c>
      <c r="B479" s="517"/>
      <c r="C479" s="517"/>
      <c r="D479" s="517" t="s">
        <v>312</v>
      </c>
      <c r="E479" s="517"/>
      <c r="F479" s="517" t="s">
        <v>316</v>
      </c>
      <c r="G479" s="518"/>
      <c r="H479" s="19"/>
      <c r="I479" s="20"/>
      <c r="J479" s="20"/>
    </row>
    <row r="480" spans="1:12" s="2" customFormat="1" x14ac:dyDescent="0.25">
      <c r="A480" s="500" t="s">
        <v>25</v>
      </c>
      <c r="B480" s="501"/>
      <c r="C480" s="501"/>
      <c r="D480" s="501"/>
      <c r="E480" s="501"/>
      <c r="F480" s="501"/>
      <c r="G480" s="502"/>
      <c r="H480" s="19"/>
      <c r="I480" s="20"/>
      <c r="J480" s="20"/>
    </row>
    <row r="481" spans="1:12" s="20" customFormat="1" x14ac:dyDescent="0.25">
      <c r="A481" s="18" t="s">
        <v>21</v>
      </c>
      <c r="B481" s="575"/>
      <c r="C481" s="576"/>
      <c r="D481" s="704">
        <f>[1]TDSheet!$E$597</f>
        <v>0.5</v>
      </c>
      <c r="E481" s="704"/>
      <c r="F481" s="581">
        <f>[2]TDSheet!$E$104</f>
        <v>0.8</v>
      </c>
      <c r="G481" s="584"/>
      <c r="H481" s="19"/>
      <c r="L481" s="2"/>
    </row>
    <row r="482" spans="1:12" s="20" customFormat="1" x14ac:dyDescent="0.25">
      <c r="A482" s="18" t="s">
        <v>22</v>
      </c>
      <c r="B482" s="577"/>
      <c r="C482" s="578"/>
      <c r="D482" s="704">
        <f>[1]TDSheet!$F$597</f>
        <v>3</v>
      </c>
      <c r="E482" s="704"/>
      <c r="F482" s="581">
        <f>[2]TDSheet!$F$104</f>
        <v>4.54</v>
      </c>
      <c r="G482" s="584"/>
      <c r="H482" s="19"/>
    </row>
    <row r="483" spans="1:12" s="20" customFormat="1" x14ac:dyDescent="0.25">
      <c r="A483" s="18" t="s">
        <v>23</v>
      </c>
      <c r="B483" s="577"/>
      <c r="C483" s="578"/>
      <c r="D483" s="704">
        <f>[1]TDSheet!$G$597</f>
        <v>3.3</v>
      </c>
      <c r="E483" s="704"/>
      <c r="F483" s="581">
        <f>[2]TDSheet!$G$104</f>
        <v>5</v>
      </c>
      <c r="G483" s="584"/>
      <c r="H483" s="19"/>
    </row>
    <row r="484" spans="1:12" s="20" customFormat="1" x14ac:dyDescent="0.25">
      <c r="A484" s="18" t="s">
        <v>24</v>
      </c>
      <c r="B484" s="577"/>
      <c r="C484" s="578"/>
      <c r="D484" s="704">
        <f>[1]TDSheet!$H$597</f>
        <v>52.3</v>
      </c>
      <c r="E484" s="704"/>
      <c r="F484" s="593">
        <f>[2]TDSheet!$H$104</f>
        <v>78.55</v>
      </c>
      <c r="G484" s="594"/>
      <c r="H484" s="19"/>
    </row>
    <row r="485" spans="1:12" s="20" customFormat="1" ht="15.75" thickBot="1" x14ac:dyDescent="0.3">
      <c r="A485" s="21" t="s">
        <v>26</v>
      </c>
      <c r="B485" s="579"/>
      <c r="C485" s="580"/>
      <c r="D485" s="705">
        <f>[1]TDSheet!$I$597</f>
        <v>2.9</v>
      </c>
      <c r="E485" s="705"/>
      <c r="F485" s="603">
        <f>[2]TDSheet!$I$104</f>
        <v>4.3</v>
      </c>
      <c r="G485" s="687"/>
      <c r="H485" s="19"/>
    </row>
    <row r="486" spans="1:12" s="2" customFormat="1" ht="15.75" thickBot="1" x14ac:dyDescent="0.3">
      <c r="A486" s="16"/>
      <c r="B486" s="88"/>
      <c r="C486" s="88"/>
      <c r="D486" s="89"/>
      <c r="E486" s="89"/>
      <c r="F486" s="88"/>
      <c r="G486" s="90"/>
      <c r="H486" s="19"/>
      <c r="I486" s="20"/>
      <c r="J486" s="20"/>
      <c r="L486" s="20"/>
    </row>
    <row r="487" spans="1:12" s="2" customFormat="1" ht="32.25" customHeight="1" x14ac:dyDescent="0.25">
      <c r="A487" s="483" t="s">
        <v>28</v>
      </c>
      <c r="B487" s="485" t="s">
        <v>392</v>
      </c>
      <c r="C487" s="485"/>
      <c r="D487" s="485"/>
      <c r="E487" s="485"/>
      <c r="F487" s="485"/>
      <c r="G487" s="486"/>
      <c r="H487" s="19"/>
      <c r="I487" s="20"/>
      <c r="J487" s="20"/>
    </row>
    <row r="488" spans="1:12" s="2" customFormat="1" ht="33.75" customHeight="1" thickBot="1" x14ac:dyDescent="0.3">
      <c r="A488" s="503"/>
      <c r="B488" s="489"/>
      <c r="C488" s="489"/>
      <c r="D488" s="489"/>
      <c r="E488" s="489"/>
      <c r="F488" s="489"/>
      <c r="G488" s="490"/>
      <c r="H488" s="19"/>
      <c r="I488" s="20"/>
      <c r="J488" s="20"/>
    </row>
    <row r="489" spans="1:12" ht="15.75" thickBot="1" x14ac:dyDescent="0.3">
      <c r="L489" s="2"/>
    </row>
    <row r="490" spans="1:12" s="40" customFormat="1" ht="25.5" customHeight="1" x14ac:dyDescent="0.25">
      <c r="A490" s="79" t="s">
        <v>0</v>
      </c>
      <c r="B490" s="671" t="s">
        <v>482</v>
      </c>
      <c r="C490" s="671"/>
      <c r="D490" s="671"/>
      <c r="E490" s="671"/>
      <c r="F490" s="671"/>
      <c r="G490" s="672"/>
      <c r="H490" s="19"/>
      <c r="L490"/>
    </row>
    <row r="491" spans="1:12" s="1" customFormat="1" ht="22.5" customHeight="1" x14ac:dyDescent="0.25">
      <c r="A491" s="41" t="s">
        <v>2</v>
      </c>
      <c r="B491" s="677" t="s">
        <v>394</v>
      </c>
      <c r="C491" s="677"/>
      <c r="D491" s="677"/>
      <c r="E491" s="677"/>
      <c r="F491" s="677"/>
      <c r="G491" s="678"/>
      <c r="H491" s="42"/>
      <c r="I491" s="43"/>
      <c r="J491" s="43"/>
      <c r="L491" s="40"/>
    </row>
    <row r="492" spans="1:12" s="1" customFormat="1" ht="18.75" customHeight="1" x14ac:dyDescent="0.25">
      <c r="A492" s="41" t="s">
        <v>4</v>
      </c>
      <c r="B492" s="507" t="s">
        <v>396</v>
      </c>
      <c r="C492" s="507"/>
      <c r="D492" s="507"/>
      <c r="E492" s="507"/>
      <c r="F492" s="507"/>
      <c r="G492" s="508"/>
      <c r="H492" s="42"/>
      <c r="I492" s="43"/>
      <c r="J492" s="43"/>
    </row>
    <row r="493" spans="1:12" s="43" customFormat="1" ht="45.75" customHeight="1" x14ac:dyDescent="0.25">
      <c r="A493" s="45" t="s">
        <v>5</v>
      </c>
      <c r="B493" s="706" t="s">
        <v>279</v>
      </c>
      <c r="C493" s="706"/>
      <c r="D493" s="706"/>
      <c r="E493" s="706"/>
      <c r="F493" s="706"/>
      <c r="G493" s="707"/>
      <c r="H493" s="42"/>
      <c r="L493" s="1"/>
    </row>
    <row r="494" spans="1:12" x14ac:dyDescent="0.25">
      <c r="A494" s="696" t="s">
        <v>7</v>
      </c>
      <c r="B494" s="514" t="s">
        <v>9</v>
      </c>
      <c r="C494" s="514"/>
      <c r="D494" s="514"/>
      <c r="E494" s="514"/>
      <c r="F494" s="514"/>
      <c r="G494" s="515"/>
      <c r="H494" s="19"/>
      <c r="L494" s="43"/>
    </row>
    <row r="495" spans="1:12" x14ac:dyDescent="0.25">
      <c r="A495" s="696"/>
      <c r="B495" s="514" t="s">
        <v>10</v>
      </c>
      <c r="C495" s="514"/>
      <c r="D495" s="514"/>
      <c r="E495" s="514"/>
      <c r="F495" s="514"/>
      <c r="G495" s="515"/>
      <c r="H495" s="19"/>
    </row>
    <row r="496" spans="1:12" s="1" customFormat="1" ht="20.25" customHeight="1" x14ac:dyDescent="0.25">
      <c r="A496" s="696"/>
      <c r="B496" s="697"/>
      <c r="C496" s="697"/>
      <c r="D496" s="269" t="s">
        <v>8</v>
      </c>
      <c r="E496" s="269" t="s">
        <v>11</v>
      </c>
      <c r="F496" s="269" t="s">
        <v>8</v>
      </c>
      <c r="G496" s="46" t="s">
        <v>11</v>
      </c>
      <c r="H496" s="42"/>
      <c r="I496" s="43"/>
      <c r="J496" s="43"/>
      <c r="L496"/>
    </row>
    <row r="497" spans="1:12" s="1" customFormat="1" ht="20.25" customHeight="1" x14ac:dyDescent="0.25">
      <c r="A497" s="47" t="s">
        <v>123</v>
      </c>
      <c r="B497" s="697"/>
      <c r="C497" s="697"/>
      <c r="D497" s="269"/>
      <c r="E497" s="269"/>
      <c r="F497" s="269">
        <v>16.399999999999999</v>
      </c>
      <c r="G497" s="46" t="s">
        <v>226</v>
      </c>
      <c r="H497" s="65">
        <f>(F497+F498+F499)/3</f>
        <v>17.666666666666668</v>
      </c>
      <c r="I497" s="43"/>
      <c r="J497" s="43"/>
    </row>
    <row r="498" spans="1:12" s="1" customFormat="1" ht="20.25" customHeight="1" x14ac:dyDescent="0.25">
      <c r="A498" s="47" t="s">
        <v>124</v>
      </c>
      <c r="B498" s="697"/>
      <c r="C498" s="697"/>
      <c r="D498" s="269"/>
      <c r="E498" s="269"/>
      <c r="F498" s="62">
        <v>17.600000000000001</v>
      </c>
      <c r="G498" s="46" t="s">
        <v>226</v>
      </c>
      <c r="H498" s="42"/>
      <c r="I498" s="43"/>
      <c r="J498" s="43"/>
    </row>
    <row r="499" spans="1:12" s="1" customFormat="1" ht="20.25" customHeight="1" x14ac:dyDescent="0.25">
      <c r="A499" s="47" t="s">
        <v>125</v>
      </c>
      <c r="B499" s="697"/>
      <c r="C499" s="697"/>
      <c r="D499" s="269"/>
      <c r="E499" s="269"/>
      <c r="F499" s="62">
        <v>19</v>
      </c>
      <c r="G499" s="46" t="s">
        <v>226</v>
      </c>
      <c r="H499" s="42"/>
      <c r="I499" s="103"/>
      <c r="J499" s="43"/>
    </row>
    <row r="500" spans="1:12" s="1" customFormat="1" ht="20.25" customHeight="1" x14ac:dyDescent="0.25">
      <c r="A500" s="47" t="s">
        <v>469</v>
      </c>
      <c r="B500" s="697"/>
      <c r="C500" s="697"/>
      <c r="D500" s="269"/>
      <c r="E500" s="269"/>
      <c r="F500" s="62">
        <v>20.6</v>
      </c>
      <c r="G500" s="46" t="s">
        <v>226</v>
      </c>
      <c r="H500" s="42"/>
      <c r="I500" s="103"/>
      <c r="J500" s="43"/>
    </row>
    <row r="501" spans="1:12" s="1" customFormat="1" ht="20.25" customHeight="1" x14ac:dyDescent="0.25">
      <c r="A501" s="47" t="s">
        <v>136</v>
      </c>
      <c r="B501" s="697"/>
      <c r="C501" s="697"/>
      <c r="D501" s="269"/>
      <c r="E501" s="269"/>
      <c r="F501" s="269">
        <v>9.1</v>
      </c>
      <c r="G501" s="46" t="s">
        <v>397</v>
      </c>
      <c r="H501" s="42">
        <f>(F501+F502)/2</f>
        <v>9.25</v>
      </c>
      <c r="I501" s="43"/>
      <c r="J501" s="43"/>
    </row>
    <row r="502" spans="1:12" s="1" customFormat="1" ht="20.25" customHeight="1" x14ac:dyDescent="0.25">
      <c r="A502" s="47" t="s">
        <v>135</v>
      </c>
      <c r="B502" s="697"/>
      <c r="C502" s="697"/>
      <c r="D502" s="269"/>
      <c r="E502" s="269"/>
      <c r="F502" s="269">
        <v>9.4</v>
      </c>
      <c r="G502" s="46" t="s">
        <v>397</v>
      </c>
      <c r="H502" s="42"/>
      <c r="I502" s="43"/>
      <c r="J502" s="43"/>
    </row>
    <row r="503" spans="1:12" s="43" customFormat="1" ht="20.25" customHeight="1" x14ac:dyDescent="0.25">
      <c r="A503" s="82" t="s">
        <v>384</v>
      </c>
      <c r="B503" s="697"/>
      <c r="C503" s="697"/>
      <c r="D503" s="269"/>
      <c r="E503" s="269"/>
      <c r="F503" s="269">
        <v>12.8</v>
      </c>
      <c r="G503" s="46" t="s">
        <v>386</v>
      </c>
      <c r="H503" s="42">
        <f>(F503+F504)/2</f>
        <v>13.2</v>
      </c>
      <c r="L503" s="1"/>
    </row>
    <row r="504" spans="1:12" s="43" customFormat="1" ht="20.25" customHeight="1" x14ac:dyDescent="0.25">
      <c r="A504" s="82" t="s">
        <v>385</v>
      </c>
      <c r="B504" s="697"/>
      <c r="C504" s="697"/>
      <c r="D504" s="269"/>
      <c r="E504" s="269"/>
      <c r="F504" s="269">
        <v>13.6</v>
      </c>
      <c r="G504" s="46" t="s">
        <v>386</v>
      </c>
      <c r="H504" s="42"/>
    </row>
    <row r="505" spans="1:12" s="1" customFormat="1" ht="18" customHeight="1" x14ac:dyDescent="0.25">
      <c r="A505" s="82" t="s">
        <v>382</v>
      </c>
      <c r="B505" s="697"/>
      <c r="C505" s="697"/>
      <c r="D505" s="83"/>
      <c r="E505" s="54"/>
      <c r="F505" s="62">
        <v>10</v>
      </c>
      <c r="G505" s="46">
        <v>8</v>
      </c>
      <c r="H505" s="42"/>
      <c r="I505" s="43"/>
      <c r="J505" s="43"/>
      <c r="L505" s="43"/>
    </row>
    <row r="506" spans="1:12" s="1" customFormat="1" ht="18" customHeight="1" x14ac:dyDescent="0.25">
      <c r="A506" s="82" t="s">
        <v>143</v>
      </c>
      <c r="B506" s="697"/>
      <c r="C506" s="697"/>
      <c r="D506" s="54"/>
      <c r="E506" s="83"/>
      <c r="F506" s="62">
        <v>8.4</v>
      </c>
      <c r="G506" s="48" t="s">
        <v>398</v>
      </c>
      <c r="H506" s="42"/>
      <c r="I506" s="43"/>
      <c r="J506" s="43"/>
    </row>
    <row r="507" spans="1:12" s="1" customFormat="1" ht="18" customHeight="1" x14ac:dyDescent="0.25">
      <c r="A507" s="82" t="s">
        <v>171</v>
      </c>
      <c r="B507" s="697"/>
      <c r="C507" s="697"/>
      <c r="D507" s="83"/>
      <c r="E507" s="83"/>
      <c r="F507" s="62">
        <v>4</v>
      </c>
      <c r="G507" s="48">
        <v>4</v>
      </c>
      <c r="H507" s="42"/>
      <c r="I507" s="103"/>
      <c r="J507" s="43"/>
    </row>
    <row r="508" spans="1:12" s="1" customFormat="1" ht="18" customHeight="1" x14ac:dyDescent="0.25">
      <c r="A508" s="104" t="s">
        <v>395</v>
      </c>
      <c r="B508" s="708"/>
      <c r="C508" s="708"/>
      <c r="D508" s="71"/>
      <c r="E508" s="71"/>
      <c r="F508" s="134">
        <v>31.2</v>
      </c>
      <c r="G508" s="68">
        <v>15</v>
      </c>
      <c r="H508" s="42"/>
      <c r="I508" s="103"/>
      <c r="J508" s="43"/>
    </row>
    <row r="509" spans="1:12" s="2" customFormat="1" ht="15.75" thickBot="1" x14ac:dyDescent="0.3">
      <c r="A509" s="50" t="s">
        <v>16</v>
      </c>
      <c r="B509" s="698"/>
      <c r="C509" s="698"/>
      <c r="D509" s="260"/>
      <c r="E509" s="106"/>
      <c r="F509" s="260">
        <v>0</v>
      </c>
      <c r="G509" s="53">
        <v>60</v>
      </c>
      <c r="H509" s="19"/>
      <c r="I509" s="20"/>
      <c r="J509" s="20"/>
      <c r="L509" s="1"/>
    </row>
    <row r="510" spans="1:12" s="81" customFormat="1" ht="15.75" customHeight="1" thickBot="1" x14ac:dyDescent="0.3">
      <c r="A510" s="701" t="s">
        <v>383</v>
      </c>
      <c r="B510" s="702"/>
      <c r="C510" s="702"/>
      <c r="D510" s="702"/>
      <c r="E510" s="702"/>
      <c r="F510" s="702"/>
      <c r="G510" s="703"/>
      <c r="H510" s="209"/>
      <c r="I510" s="107"/>
      <c r="J510" s="107"/>
      <c r="L510" s="2"/>
    </row>
    <row r="511" spans="1:12" s="2" customFormat="1" x14ac:dyDescent="0.25">
      <c r="A511" s="519" t="s">
        <v>20</v>
      </c>
      <c r="B511" s="520"/>
      <c r="C511" s="520"/>
      <c r="D511" s="520"/>
      <c r="E511" s="520"/>
      <c r="F511" s="520"/>
      <c r="G511" s="521"/>
      <c r="H511" s="19"/>
      <c r="I511" s="20"/>
      <c r="J511" s="20"/>
      <c r="L511" s="81"/>
    </row>
    <row r="512" spans="1:12" s="2" customFormat="1" x14ac:dyDescent="0.25">
      <c r="A512" s="87" t="s">
        <v>27</v>
      </c>
      <c r="B512" s="517"/>
      <c r="C512" s="517"/>
      <c r="D512" s="517"/>
      <c r="E512" s="517"/>
      <c r="F512" s="517" t="s">
        <v>316</v>
      </c>
      <c r="G512" s="518"/>
      <c r="H512" s="19"/>
      <c r="I512" s="20"/>
      <c r="J512" s="20"/>
    </row>
    <row r="513" spans="1:12" s="2" customFormat="1" x14ac:dyDescent="0.25">
      <c r="A513" s="500" t="s">
        <v>25</v>
      </c>
      <c r="B513" s="501"/>
      <c r="C513" s="501"/>
      <c r="D513" s="501"/>
      <c r="E513" s="501"/>
      <c r="F513" s="501"/>
      <c r="G513" s="502"/>
      <c r="H513" s="19"/>
      <c r="I513" s="20"/>
      <c r="J513" s="20"/>
    </row>
    <row r="514" spans="1:12" s="20" customFormat="1" x14ac:dyDescent="0.25">
      <c r="A514" s="18" t="s">
        <v>21</v>
      </c>
      <c r="B514" s="575"/>
      <c r="C514" s="576"/>
      <c r="D514" s="704"/>
      <c r="E514" s="704"/>
      <c r="F514" s="581">
        <f>[2]TDSheet!$E$596</f>
        <v>1.2</v>
      </c>
      <c r="G514" s="584"/>
      <c r="H514" s="19"/>
      <c r="L514" s="2"/>
    </row>
    <row r="515" spans="1:12" s="20" customFormat="1" x14ac:dyDescent="0.25">
      <c r="A515" s="18" t="s">
        <v>22</v>
      </c>
      <c r="B515" s="577"/>
      <c r="C515" s="578"/>
      <c r="D515" s="704"/>
      <c r="E515" s="704"/>
      <c r="F515" s="581">
        <f>[2]TDSheet!$F$596</f>
        <v>4.8</v>
      </c>
      <c r="G515" s="584"/>
      <c r="H515" s="19"/>
    </row>
    <row r="516" spans="1:12" s="20" customFormat="1" x14ac:dyDescent="0.25">
      <c r="A516" s="18" t="s">
        <v>23</v>
      </c>
      <c r="B516" s="577"/>
      <c r="C516" s="578"/>
      <c r="D516" s="704"/>
      <c r="E516" s="704"/>
      <c r="F516" s="581">
        <f>[2]TDSheet!$G$596</f>
        <v>5.2</v>
      </c>
      <c r="G516" s="584"/>
      <c r="H516" s="19"/>
    </row>
    <row r="517" spans="1:12" s="20" customFormat="1" x14ac:dyDescent="0.25">
      <c r="A517" s="18" t="s">
        <v>24</v>
      </c>
      <c r="B517" s="577"/>
      <c r="C517" s="578"/>
      <c r="D517" s="704"/>
      <c r="E517" s="704"/>
      <c r="F517" s="593">
        <f>[2]TDSheet!$H$596</f>
        <v>80.55</v>
      </c>
      <c r="G517" s="594"/>
      <c r="H517" s="19"/>
    </row>
    <row r="518" spans="1:12" s="20" customFormat="1" ht="15.75" thickBot="1" x14ac:dyDescent="0.3">
      <c r="A518" s="21" t="s">
        <v>26</v>
      </c>
      <c r="B518" s="579"/>
      <c r="C518" s="580"/>
      <c r="D518" s="705"/>
      <c r="E518" s="705"/>
      <c r="F518" s="603">
        <f>[2]TDSheet!$I$596</f>
        <v>4.3</v>
      </c>
      <c r="G518" s="687"/>
      <c r="H518" s="19"/>
    </row>
    <row r="519" spans="1:12" s="2" customFormat="1" ht="15.75" thickBot="1" x14ac:dyDescent="0.3">
      <c r="A519" s="16"/>
      <c r="B519" s="88"/>
      <c r="C519" s="88"/>
      <c r="D519" s="89"/>
      <c r="E519" s="89"/>
      <c r="F519" s="88"/>
      <c r="G519" s="90"/>
      <c r="H519" s="19"/>
      <c r="I519" s="20"/>
      <c r="J519" s="20"/>
      <c r="L519" s="20"/>
    </row>
    <row r="520" spans="1:12" s="2" customFormat="1" ht="32.25" customHeight="1" x14ac:dyDescent="0.25">
      <c r="A520" s="483" t="s">
        <v>28</v>
      </c>
      <c r="B520" s="485" t="s">
        <v>403</v>
      </c>
      <c r="C520" s="485"/>
      <c r="D520" s="485"/>
      <c r="E520" s="485"/>
      <c r="F520" s="485"/>
      <c r="G520" s="486"/>
      <c r="H520" s="19"/>
      <c r="I520" s="20"/>
      <c r="J520" s="20"/>
    </row>
    <row r="521" spans="1:12" s="2" customFormat="1" ht="62.25" customHeight="1" thickBot="1" x14ac:dyDescent="0.3">
      <c r="A521" s="503"/>
      <c r="B521" s="489"/>
      <c r="C521" s="489"/>
      <c r="D521" s="489"/>
      <c r="E521" s="489"/>
      <c r="F521" s="489"/>
      <c r="G521" s="490"/>
      <c r="H521" s="19"/>
      <c r="I521" s="20"/>
      <c r="J521" s="20"/>
    </row>
    <row r="522" spans="1:12" s="2" customFormat="1" ht="23.25" customHeight="1" thickBot="1" x14ac:dyDescent="0.3">
      <c r="A522" s="176"/>
      <c r="B522" s="254"/>
      <c r="C522" s="254"/>
      <c r="D522" s="254"/>
      <c r="E522" s="254"/>
      <c r="F522" s="254"/>
      <c r="G522" s="254"/>
      <c r="H522" s="19"/>
      <c r="I522" s="20"/>
      <c r="J522" s="20"/>
    </row>
    <row r="523" spans="1:12" s="40" customFormat="1" ht="25.5" customHeight="1" x14ac:dyDescent="0.25">
      <c r="A523" s="79" t="s">
        <v>0</v>
      </c>
      <c r="B523" s="671" t="s">
        <v>489</v>
      </c>
      <c r="C523" s="671"/>
      <c r="D523" s="671"/>
      <c r="E523" s="671"/>
      <c r="F523" s="671"/>
      <c r="G523" s="672"/>
      <c r="H523" s="19"/>
      <c r="L523" s="2"/>
    </row>
    <row r="524" spans="1:12" s="43" customFormat="1" ht="38.25" customHeight="1" x14ac:dyDescent="0.25">
      <c r="A524" s="41" t="s">
        <v>2</v>
      </c>
      <c r="B524" s="677" t="s">
        <v>882</v>
      </c>
      <c r="C524" s="677"/>
      <c r="D524" s="677"/>
      <c r="E524" s="677"/>
      <c r="F524" s="677"/>
      <c r="G524" s="678"/>
      <c r="H524" s="42"/>
      <c r="L524" s="40"/>
    </row>
    <row r="525" spans="1:12" s="43" customFormat="1" ht="18.75" customHeight="1" x14ac:dyDescent="0.25">
      <c r="A525" s="41" t="s">
        <v>4</v>
      </c>
      <c r="B525" s="507">
        <v>19</v>
      </c>
      <c r="C525" s="507"/>
      <c r="D525" s="507"/>
      <c r="E525" s="507"/>
      <c r="F525" s="507"/>
      <c r="G525" s="508"/>
      <c r="H525" s="42"/>
    </row>
    <row r="526" spans="1:12" s="43" customFormat="1" ht="45.75" customHeight="1" x14ac:dyDescent="0.25">
      <c r="A526" s="45" t="s">
        <v>5</v>
      </c>
      <c r="B526" s="706" t="s">
        <v>6</v>
      </c>
      <c r="C526" s="706"/>
      <c r="D526" s="706"/>
      <c r="E526" s="706"/>
      <c r="F526" s="706"/>
      <c r="G526" s="707"/>
      <c r="H526" s="42"/>
    </row>
    <row r="527" spans="1:12" s="40" customFormat="1" x14ac:dyDescent="0.25">
      <c r="A527" s="696" t="s">
        <v>7</v>
      </c>
      <c r="B527" s="514" t="s">
        <v>9</v>
      </c>
      <c r="C527" s="514"/>
      <c r="D527" s="514"/>
      <c r="E527" s="514"/>
      <c r="F527" s="514"/>
      <c r="G527" s="515"/>
      <c r="H527" s="19"/>
      <c r="L527" s="43"/>
    </row>
    <row r="528" spans="1:12" s="40" customFormat="1" x14ac:dyDescent="0.25">
      <c r="A528" s="696"/>
      <c r="B528" s="514" t="s">
        <v>10</v>
      </c>
      <c r="C528" s="514"/>
      <c r="D528" s="514"/>
      <c r="E528" s="514"/>
      <c r="F528" s="514"/>
      <c r="G528" s="515"/>
      <c r="H528" s="19"/>
    </row>
    <row r="529" spans="1:12" s="43" customFormat="1" ht="20.25" customHeight="1" x14ac:dyDescent="0.25">
      <c r="A529" s="696"/>
      <c r="B529" s="697"/>
      <c r="C529" s="697"/>
      <c r="D529" s="269" t="s">
        <v>8</v>
      </c>
      <c r="E529" s="269" t="s">
        <v>11</v>
      </c>
      <c r="F529" s="269" t="s">
        <v>8</v>
      </c>
      <c r="G529" s="46" t="s">
        <v>11</v>
      </c>
      <c r="H529" s="42"/>
      <c r="L529" s="40"/>
    </row>
    <row r="530" spans="1:12" s="43" customFormat="1" ht="18" customHeight="1" x14ac:dyDescent="0.25">
      <c r="A530" s="82" t="s">
        <v>382</v>
      </c>
      <c r="B530" s="697"/>
      <c r="C530" s="697"/>
      <c r="D530" s="83">
        <v>44.5</v>
      </c>
      <c r="E530" s="83">
        <v>35.6</v>
      </c>
      <c r="F530" s="62">
        <v>66.8</v>
      </c>
      <c r="G530" s="48">
        <v>53.4</v>
      </c>
      <c r="H530" s="42"/>
    </row>
    <row r="531" spans="1:12" s="113" customFormat="1" ht="18" customHeight="1" x14ac:dyDescent="0.25">
      <c r="A531" s="194" t="s">
        <v>884</v>
      </c>
      <c r="B531" s="697"/>
      <c r="C531" s="697"/>
      <c r="D531" s="131">
        <v>0</v>
      </c>
      <c r="E531" s="126">
        <v>32.4</v>
      </c>
      <c r="F531" s="131">
        <v>0</v>
      </c>
      <c r="G531" s="64">
        <v>48.6</v>
      </c>
      <c r="H531" s="171"/>
    </row>
    <row r="532" spans="1:12" s="43" customFormat="1" ht="18" customHeight="1" x14ac:dyDescent="0.25">
      <c r="A532" s="82" t="s">
        <v>143</v>
      </c>
      <c r="B532" s="697"/>
      <c r="C532" s="697"/>
      <c r="D532" s="54">
        <v>7.5</v>
      </c>
      <c r="E532" s="83">
        <v>6.3</v>
      </c>
      <c r="F532" s="62">
        <v>11.3</v>
      </c>
      <c r="G532" s="48">
        <v>9.5</v>
      </c>
      <c r="H532" s="42"/>
      <c r="K532" s="103"/>
    </row>
    <row r="533" spans="1:12" s="113" customFormat="1" ht="18" customHeight="1" x14ac:dyDescent="0.25">
      <c r="A533" s="194" t="s">
        <v>885</v>
      </c>
      <c r="B533" s="697"/>
      <c r="C533" s="697"/>
      <c r="D533" s="131">
        <v>0</v>
      </c>
      <c r="E533" s="126">
        <v>6</v>
      </c>
      <c r="F533" s="131">
        <v>0</v>
      </c>
      <c r="G533" s="64">
        <v>9</v>
      </c>
      <c r="H533" s="171"/>
    </row>
    <row r="534" spans="1:12" s="43" customFormat="1" ht="18" customHeight="1" x14ac:dyDescent="0.25">
      <c r="A534" s="82" t="s">
        <v>171</v>
      </c>
      <c r="B534" s="697"/>
      <c r="C534" s="697"/>
      <c r="D534" s="83">
        <v>2</v>
      </c>
      <c r="E534" s="83">
        <v>2</v>
      </c>
      <c r="F534" s="62">
        <v>3</v>
      </c>
      <c r="G534" s="48">
        <v>3</v>
      </c>
      <c r="H534" s="42"/>
    </row>
    <row r="535" spans="1:12" s="20" customFormat="1" ht="15.75" thickBot="1" x14ac:dyDescent="0.3">
      <c r="A535" s="50" t="s">
        <v>16</v>
      </c>
      <c r="B535" s="698"/>
      <c r="C535" s="698"/>
      <c r="D535" s="260"/>
      <c r="E535" s="106">
        <v>40</v>
      </c>
      <c r="F535" s="260">
        <v>0</v>
      </c>
      <c r="G535" s="53">
        <v>60</v>
      </c>
      <c r="H535" s="19"/>
      <c r="L535" s="43"/>
    </row>
    <row r="536" spans="1:12" s="107" customFormat="1" ht="15.75" customHeight="1" thickBot="1" x14ac:dyDescent="0.3">
      <c r="A536" s="701"/>
      <c r="B536" s="702"/>
      <c r="C536" s="702"/>
      <c r="D536" s="702"/>
      <c r="E536" s="702"/>
      <c r="F536" s="702"/>
      <c r="G536" s="703"/>
      <c r="H536" s="209"/>
      <c r="L536" s="20"/>
    </row>
    <row r="537" spans="1:12" s="2" customFormat="1" x14ac:dyDescent="0.25">
      <c r="A537" s="519" t="s">
        <v>20</v>
      </c>
      <c r="B537" s="520"/>
      <c r="C537" s="520"/>
      <c r="D537" s="520"/>
      <c r="E537" s="520"/>
      <c r="F537" s="520"/>
      <c r="G537" s="521"/>
      <c r="H537" s="19"/>
      <c r="I537" s="20"/>
      <c r="J537" s="20"/>
      <c r="L537" s="107"/>
    </row>
    <row r="538" spans="1:12" s="2" customFormat="1" x14ac:dyDescent="0.25">
      <c r="A538" s="87" t="s">
        <v>27</v>
      </c>
      <c r="B538" s="517"/>
      <c r="C538" s="517"/>
      <c r="D538" s="517" t="s">
        <v>312</v>
      </c>
      <c r="E538" s="517"/>
      <c r="F538" s="517" t="s">
        <v>316</v>
      </c>
      <c r="G538" s="518"/>
      <c r="H538" s="19"/>
      <c r="I538" s="20"/>
      <c r="J538" s="20"/>
    </row>
    <row r="539" spans="1:12" s="2" customFormat="1" x14ac:dyDescent="0.25">
      <c r="A539" s="500" t="s">
        <v>25</v>
      </c>
      <c r="B539" s="501"/>
      <c r="C539" s="501"/>
      <c r="D539" s="501"/>
      <c r="E539" s="501"/>
      <c r="F539" s="501"/>
      <c r="G539" s="502"/>
      <c r="H539" s="19"/>
      <c r="I539" s="20"/>
      <c r="J539" s="20"/>
    </row>
    <row r="540" spans="1:12" s="20" customFormat="1" x14ac:dyDescent="0.25">
      <c r="A540" s="18" t="s">
        <v>21</v>
      </c>
      <c r="B540" s="575"/>
      <c r="C540" s="576"/>
      <c r="D540" s="498">
        <f>[5]TDSheet!$E$133</f>
        <v>0.3</v>
      </c>
      <c r="E540" s="498"/>
      <c r="F540" s="581">
        <f>[6]TDSheet!$E$139</f>
        <v>0.5</v>
      </c>
      <c r="G540" s="584"/>
      <c r="H540" s="19"/>
      <c r="L540" s="2"/>
    </row>
    <row r="541" spans="1:12" s="20" customFormat="1" x14ac:dyDescent="0.25">
      <c r="A541" s="18" t="s">
        <v>22</v>
      </c>
      <c r="B541" s="577"/>
      <c r="C541" s="578"/>
      <c r="D541" s="498">
        <f>[5]TDSheet!$F$133</f>
        <v>3.6</v>
      </c>
      <c r="E541" s="498"/>
      <c r="F541" s="581">
        <f>[6]TDSheet!$F$139</f>
        <v>5.4</v>
      </c>
      <c r="G541" s="584"/>
      <c r="H541" s="19"/>
    </row>
    <row r="542" spans="1:12" s="20" customFormat="1" x14ac:dyDescent="0.25">
      <c r="A542" s="18" t="s">
        <v>23</v>
      </c>
      <c r="B542" s="577"/>
      <c r="C542" s="578"/>
      <c r="D542" s="498">
        <f>[5]TDSheet!$G$133</f>
        <v>0.9</v>
      </c>
      <c r="E542" s="498"/>
      <c r="F542" s="581">
        <f>[6]TDSheet!$G$139</f>
        <v>1.4</v>
      </c>
      <c r="G542" s="584"/>
      <c r="H542" s="19"/>
    </row>
    <row r="543" spans="1:12" s="20" customFormat="1" x14ac:dyDescent="0.25">
      <c r="A543" s="18" t="s">
        <v>24</v>
      </c>
      <c r="B543" s="577"/>
      <c r="C543" s="578"/>
      <c r="D543" s="498">
        <f>[5]TDSheet!$H$133</f>
        <v>35.200000000000003</v>
      </c>
      <c r="E543" s="498"/>
      <c r="F543" s="581">
        <f>[6]TDSheet!$H$139</f>
        <v>52.8</v>
      </c>
      <c r="G543" s="584"/>
      <c r="H543" s="19"/>
    </row>
    <row r="544" spans="1:12" s="20" customFormat="1" ht="15.75" thickBot="1" x14ac:dyDescent="0.3">
      <c r="A544" s="21" t="s">
        <v>26</v>
      </c>
      <c r="B544" s="579"/>
      <c r="C544" s="580"/>
      <c r="D544" s="481">
        <f>[5]TDSheet!$I$133</f>
        <v>4.2</v>
      </c>
      <c r="E544" s="481"/>
      <c r="F544" s="585">
        <f>[6]TDSheet!$I$139</f>
        <v>6.3</v>
      </c>
      <c r="G544" s="586"/>
      <c r="H544" s="19"/>
    </row>
    <row r="545" spans="1:12" s="2" customFormat="1" ht="15.75" thickBot="1" x14ac:dyDescent="0.3">
      <c r="A545" s="16"/>
      <c r="B545" s="88"/>
      <c r="C545" s="88"/>
      <c r="D545" s="89"/>
      <c r="E545" s="89"/>
      <c r="F545" s="88"/>
      <c r="G545" s="90"/>
      <c r="H545" s="19"/>
      <c r="I545" s="20"/>
      <c r="J545" s="20"/>
      <c r="L545" s="20"/>
    </row>
    <row r="546" spans="1:12" s="2" customFormat="1" ht="32.25" customHeight="1" x14ac:dyDescent="0.25">
      <c r="A546" s="483" t="s">
        <v>28</v>
      </c>
      <c r="B546" s="485" t="s">
        <v>883</v>
      </c>
      <c r="C546" s="485"/>
      <c r="D546" s="485"/>
      <c r="E546" s="485"/>
      <c r="F546" s="485"/>
      <c r="G546" s="486"/>
      <c r="H546" s="19"/>
      <c r="I546" s="20"/>
      <c r="J546" s="20"/>
    </row>
    <row r="547" spans="1:12" s="2" customFormat="1" ht="18" customHeight="1" thickBot="1" x14ac:dyDescent="0.3">
      <c r="A547" s="503"/>
      <c r="B547" s="489"/>
      <c r="C547" s="489"/>
      <c r="D547" s="489"/>
      <c r="E547" s="489"/>
      <c r="F547" s="489"/>
      <c r="G547" s="490"/>
      <c r="H547" s="19"/>
      <c r="I547" s="20"/>
      <c r="J547" s="20"/>
    </row>
    <row r="548" spans="1:12" x14ac:dyDescent="0.25">
      <c r="L548" s="2"/>
    </row>
    <row r="549" spans="1:12" x14ac:dyDescent="0.25">
      <c r="A549" s="92" t="s">
        <v>405</v>
      </c>
      <c r="B549" s="92" t="s">
        <v>406</v>
      </c>
      <c r="C549" s="93" t="s">
        <v>407</v>
      </c>
      <c r="D549" s="19"/>
    </row>
    <row r="550" spans="1:12" x14ac:dyDescent="0.25">
      <c r="A550" s="94" t="s">
        <v>408</v>
      </c>
      <c r="B550" s="95">
        <v>20</v>
      </c>
      <c r="C550" s="95">
        <v>36.4</v>
      </c>
      <c r="D550" s="19"/>
    </row>
    <row r="551" spans="1:12" x14ac:dyDescent="0.25">
      <c r="A551" s="94" t="s">
        <v>408</v>
      </c>
      <c r="B551" s="95">
        <v>25</v>
      </c>
      <c r="C551" s="95">
        <v>45.5</v>
      </c>
      <c r="D551" s="19"/>
    </row>
    <row r="552" spans="1:12" x14ac:dyDescent="0.25">
      <c r="A552" s="94" t="s">
        <v>410</v>
      </c>
      <c r="B552" s="95">
        <v>20</v>
      </c>
      <c r="C552" s="95">
        <v>21</v>
      </c>
      <c r="D552" s="19"/>
    </row>
    <row r="553" spans="1:12" x14ac:dyDescent="0.25">
      <c r="A553" s="94" t="s">
        <v>410</v>
      </c>
      <c r="B553" s="95">
        <v>25</v>
      </c>
      <c r="C553" s="95">
        <v>26.3</v>
      </c>
      <c r="D553" s="19"/>
    </row>
    <row r="554" spans="1:12" x14ac:dyDescent="0.25">
      <c r="A554" s="94" t="s">
        <v>776</v>
      </c>
      <c r="B554" s="95">
        <v>25</v>
      </c>
      <c r="C554" s="95">
        <v>50</v>
      </c>
      <c r="D554" s="19"/>
    </row>
    <row r="555" spans="1:12" x14ac:dyDescent="0.25">
      <c r="A555" s="94" t="s">
        <v>409</v>
      </c>
      <c r="B555" s="95">
        <v>20</v>
      </c>
      <c r="C555" s="95">
        <v>30.8</v>
      </c>
      <c r="D555" s="19"/>
    </row>
    <row r="556" spans="1:12" x14ac:dyDescent="0.25">
      <c r="A556" s="94" t="s">
        <v>409</v>
      </c>
      <c r="B556" s="95">
        <v>25</v>
      </c>
      <c r="C556" s="95">
        <v>38.5</v>
      </c>
      <c r="D556" s="19"/>
    </row>
    <row r="557" spans="1:12" x14ac:dyDescent="0.25">
      <c r="A557" s="94" t="s">
        <v>411</v>
      </c>
      <c r="B557" s="95">
        <v>20</v>
      </c>
      <c r="C557" s="96">
        <v>21</v>
      </c>
    </row>
    <row r="558" spans="1:12" x14ac:dyDescent="0.25">
      <c r="A558" s="94" t="s">
        <v>411</v>
      </c>
      <c r="B558" s="95">
        <v>25</v>
      </c>
      <c r="C558" s="95">
        <v>26.3</v>
      </c>
      <c r="D558" s="19"/>
    </row>
    <row r="559" spans="1:12" x14ac:dyDescent="0.25">
      <c r="A559" s="94" t="s">
        <v>411</v>
      </c>
      <c r="B559" s="95">
        <v>30</v>
      </c>
      <c r="C559" s="95">
        <v>31.5</v>
      </c>
      <c r="D559" s="19"/>
    </row>
    <row r="560" spans="1:12" x14ac:dyDescent="0.25">
      <c r="A560" s="94" t="s">
        <v>412</v>
      </c>
      <c r="B560" s="95">
        <v>30</v>
      </c>
      <c r="C560" s="95">
        <v>31.5</v>
      </c>
      <c r="D560" s="19"/>
    </row>
    <row r="561" spans="1:4" x14ac:dyDescent="0.25">
      <c r="A561" s="94" t="s">
        <v>412</v>
      </c>
      <c r="B561" s="95">
        <v>20</v>
      </c>
      <c r="C561" s="95">
        <v>21</v>
      </c>
      <c r="D561" s="19"/>
    </row>
  </sheetData>
  <sheetProtection algorithmName="SHA-512" hashValue="r2DPHh7OTYc+Yv8nj4OuzMWgKZKuMoAWD8B0kDVCpriwA/ZUpfozrEjeohiZIJQbE92OWH8pQRPBXMzE+70DIw==" saltValue="2xH5BnQTxAsireMUTzwkJA==" spinCount="100000" sheet="1" objects="1" scenarios="1"/>
  <mergeCells count="567">
    <mergeCell ref="A330:A331"/>
    <mergeCell ref="B330:G331"/>
    <mergeCell ref="A321:G321"/>
    <mergeCell ref="B322:C322"/>
    <mergeCell ref="D322:E322"/>
    <mergeCell ref="F322:G322"/>
    <mergeCell ref="A323:G323"/>
    <mergeCell ref="B324:C328"/>
    <mergeCell ref="D324:E324"/>
    <mergeCell ref="F324:G324"/>
    <mergeCell ref="D325:E325"/>
    <mergeCell ref="F325:G325"/>
    <mergeCell ref="D326:E326"/>
    <mergeCell ref="F326:G326"/>
    <mergeCell ref="D327:E327"/>
    <mergeCell ref="F327:G327"/>
    <mergeCell ref="D328:E328"/>
    <mergeCell ref="F328:G328"/>
    <mergeCell ref="B306:G306"/>
    <mergeCell ref="B307:G307"/>
    <mergeCell ref="B308:G308"/>
    <mergeCell ref="B309:G309"/>
    <mergeCell ref="A310:A312"/>
    <mergeCell ref="B310:G310"/>
    <mergeCell ref="B311:G311"/>
    <mergeCell ref="B312:C319"/>
    <mergeCell ref="A320:G320"/>
    <mergeCell ref="A546:A547"/>
    <mergeCell ref="B546:G547"/>
    <mergeCell ref="A537:G537"/>
    <mergeCell ref="B538:C538"/>
    <mergeCell ref="D538:E538"/>
    <mergeCell ref="F538:G538"/>
    <mergeCell ref="A539:G539"/>
    <mergeCell ref="B540:C544"/>
    <mergeCell ref="D540:E540"/>
    <mergeCell ref="F540:G540"/>
    <mergeCell ref="D541:E541"/>
    <mergeCell ref="F541:G541"/>
    <mergeCell ref="D542:E542"/>
    <mergeCell ref="F542:G542"/>
    <mergeCell ref="D543:E543"/>
    <mergeCell ref="F543:G543"/>
    <mergeCell ref="D544:E544"/>
    <mergeCell ref="F544:G544"/>
    <mergeCell ref="B523:G523"/>
    <mergeCell ref="B524:G524"/>
    <mergeCell ref="B525:G525"/>
    <mergeCell ref="B526:G526"/>
    <mergeCell ref="A527:A529"/>
    <mergeCell ref="B527:G527"/>
    <mergeCell ref="B528:G528"/>
    <mergeCell ref="B529:C535"/>
    <mergeCell ref="A536:G536"/>
    <mergeCell ref="A303:A304"/>
    <mergeCell ref="B303:G304"/>
    <mergeCell ref="A296:G296"/>
    <mergeCell ref="B297:C301"/>
    <mergeCell ref="D297:E297"/>
    <mergeCell ref="F297:G297"/>
    <mergeCell ref="D298:E298"/>
    <mergeCell ref="F298:G298"/>
    <mergeCell ref="D299:E299"/>
    <mergeCell ref="F299:G299"/>
    <mergeCell ref="D300:E300"/>
    <mergeCell ref="F300:G300"/>
    <mergeCell ref="D301:E301"/>
    <mergeCell ref="F301:G301"/>
    <mergeCell ref="A487:A488"/>
    <mergeCell ref="B487:G488"/>
    <mergeCell ref="A477:G477"/>
    <mergeCell ref="A478:G478"/>
    <mergeCell ref="B479:C479"/>
    <mergeCell ref="D479:E479"/>
    <mergeCell ref="F479:G479"/>
    <mergeCell ref="A480:G480"/>
    <mergeCell ref="B481:C485"/>
    <mergeCell ref="D481:E481"/>
    <mergeCell ref="F481:G481"/>
    <mergeCell ref="D482:E482"/>
    <mergeCell ref="F482:G482"/>
    <mergeCell ref="D483:E483"/>
    <mergeCell ref="F483:G483"/>
    <mergeCell ref="D484:E484"/>
    <mergeCell ref="F484:G484"/>
    <mergeCell ref="D485:E485"/>
    <mergeCell ref="F485:G485"/>
    <mergeCell ref="A404:A405"/>
    <mergeCell ref="B404:G405"/>
    <mergeCell ref="B458:G458"/>
    <mergeCell ref="B459:G459"/>
    <mergeCell ref="B460:G460"/>
    <mergeCell ref="B461:G461"/>
    <mergeCell ref="A462:A464"/>
    <mergeCell ref="B462:G462"/>
    <mergeCell ref="B463:G463"/>
    <mergeCell ref="B464:C476"/>
    <mergeCell ref="F426:G426"/>
    <mergeCell ref="D427:E427"/>
    <mergeCell ref="F427:G427"/>
    <mergeCell ref="A429:A430"/>
    <mergeCell ref="B429:G430"/>
    <mergeCell ref="B432:G432"/>
    <mergeCell ref="B433:G433"/>
    <mergeCell ref="B434:G434"/>
    <mergeCell ref="B435:G435"/>
    <mergeCell ref="A436:A438"/>
    <mergeCell ref="B436:G436"/>
    <mergeCell ref="B437:G437"/>
    <mergeCell ref="B438:C444"/>
    <mergeCell ref="A445:G445"/>
    <mergeCell ref="A394:G394"/>
    <mergeCell ref="A395:G395"/>
    <mergeCell ref="B396:C396"/>
    <mergeCell ref="D396:E396"/>
    <mergeCell ref="F396:G396"/>
    <mergeCell ref="A397:G397"/>
    <mergeCell ref="B398:C402"/>
    <mergeCell ref="D398:E398"/>
    <mergeCell ref="F398:G398"/>
    <mergeCell ref="D399:E399"/>
    <mergeCell ref="F399:G399"/>
    <mergeCell ref="D400:E400"/>
    <mergeCell ref="F400:G400"/>
    <mergeCell ref="D401:E401"/>
    <mergeCell ref="F401:G401"/>
    <mergeCell ref="D402:E402"/>
    <mergeCell ref="F402:G402"/>
    <mergeCell ref="A378:A379"/>
    <mergeCell ref="B378:G379"/>
    <mergeCell ref="B382:G382"/>
    <mergeCell ref="B383:G383"/>
    <mergeCell ref="B384:G384"/>
    <mergeCell ref="B385:G385"/>
    <mergeCell ref="A386:A388"/>
    <mergeCell ref="B386:G386"/>
    <mergeCell ref="B387:G387"/>
    <mergeCell ref="B388:C393"/>
    <mergeCell ref="A371:G371"/>
    <mergeCell ref="B372:C376"/>
    <mergeCell ref="D372:E372"/>
    <mergeCell ref="F372:G372"/>
    <mergeCell ref="D373:E373"/>
    <mergeCell ref="F373:G373"/>
    <mergeCell ref="D374:E374"/>
    <mergeCell ref="F374:G374"/>
    <mergeCell ref="D375:E375"/>
    <mergeCell ref="F375:G375"/>
    <mergeCell ref="D376:E376"/>
    <mergeCell ref="F376:G376"/>
    <mergeCell ref="A361:A363"/>
    <mergeCell ref="B361:G361"/>
    <mergeCell ref="B362:G362"/>
    <mergeCell ref="B363:C367"/>
    <mergeCell ref="A368:G368"/>
    <mergeCell ref="A369:G369"/>
    <mergeCell ref="B370:C370"/>
    <mergeCell ref="D370:E370"/>
    <mergeCell ref="F370:G370"/>
    <mergeCell ref="A175:A176"/>
    <mergeCell ref="B175:G176"/>
    <mergeCell ref="B357:G357"/>
    <mergeCell ref="B358:G358"/>
    <mergeCell ref="B359:G359"/>
    <mergeCell ref="B360:G360"/>
    <mergeCell ref="A354:A355"/>
    <mergeCell ref="B354:G355"/>
    <mergeCell ref="A344:G344"/>
    <mergeCell ref="A345:G345"/>
    <mergeCell ref="B346:C346"/>
    <mergeCell ref="D346:E346"/>
    <mergeCell ref="F346:G346"/>
    <mergeCell ref="A347:G347"/>
    <mergeCell ref="B348:C352"/>
    <mergeCell ref="D348:E348"/>
    <mergeCell ref="F348:G348"/>
    <mergeCell ref="D349:E349"/>
    <mergeCell ref="F349:G349"/>
    <mergeCell ref="D350:E350"/>
    <mergeCell ref="F350:G350"/>
    <mergeCell ref="D351:E351"/>
    <mergeCell ref="F351:G351"/>
    <mergeCell ref="D352:E352"/>
    <mergeCell ref="B152:G152"/>
    <mergeCell ref="B153:G153"/>
    <mergeCell ref="B154:G154"/>
    <mergeCell ref="B155:G155"/>
    <mergeCell ref="A156:A158"/>
    <mergeCell ref="B156:G156"/>
    <mergeCell ref="B157:G157"/>
    <mergeCell ref="B158:C164"/>
    <mergeCell ref="A165:G165"/>
    <mergeCell ref="A166:G166"/>
    <mergeCell ref="B167:C167"/>
    <mergeCell ref="D167:E167"/>
    <mergeCell ref="F167:G167"/>
    <mergeCell ref="A168:G168"/>
    <mergeCell ref="B169:C173"/>
    <mergeCell ref="D169:E169"/>
    <mergeCell ref="F169:G169"/>
    <mergeCell ref="D170:E170"/>
    <mergeCell ref="F170:G170"/>
    <mergeCell ref="D171:E171"/>
    <mergeCell ref="F171:G171"/>
    <mergeCell ref="D172:E172"/>
    <mergeCell ref="F172:G172"/>
    <mergeCell ref="D173:E173"/>
    <mergeCell ref="F173:G173"/>
    <mergeCell ref="F352:G352"/>
    <mergeCell ref="A279:A280"/>
    <mergeCell ref="B279:G280"/>
    <mergeCell ref="B333:G333"/>
    <mergeCell ref="B334:G334"/>
    <mergeCell ref="B335:G335"/>
    <mergeCell ref="B336:G336"/>
    <mergeCell ref="A337:A339"/>
    <mergeCell ref="B337:G337"/>
    <mergeCell ref="B338:G338"/>
    <mergeCell ref="B339:C343"/>
    <mergeCell ref="B282:G282"/>
    <mergeCell ref="B283:G283"/>
    <mergeCell ref="B284:G284"/>
    <mergeCell ref="B285:G285"/>
    <mergeCell ref="A286:A288"/>
    <mergeCell ref="B286:G286"/>
    <mergeCell ref="B287:G287"/>
    <mergeCell ref="B288:C292"/>
    <mergeCell ref="A293:G293"/>
    <mergeCell ref="A294:G294"/>
    <mergeCell ref="B295:C295"/>
    <mergeCell ref="D295:E295"/>
    <mergeCell ref="F295:G295"/>
    <mergeCell ref="A269:G269"/>
    <mergeCell ref="A270:G270"/>
    <mergeCell ref="B271:C271"/>
    <mergeCell ref="D271:E271"/>
    <mergeCell ref="F271:G271"/>
    <mergeCell ref="A272:G272"/>
    <mergeCell ref="B273:C277"/>
    <mergeCell ref="D273:E273"/>
    <mergeCell ref="F273:G273"/>
    <mergeCell ref="D274:E274"/>
    <mergeCell ref="F274:G274"/>
    <mergeCell ref="D275:E275"/>
    <mergeCell ref="F275:G275"/>
    <mergeCell ref="D276:E276"/>
    <mergeCell ref="F276:G276"/>
    <mergeCell ref="D277:E277"/>
    <mergeCell ref="F277:G277"/>
    <mergeCell ref="B256:G256"/>
    <mergeCell ref="B257:G257"/>
    <mergeCell ref="B258:G258"/>
    <mergeCell ref="B259:G259"/>
    <mergeCell ref="A260:A262"/>
    <mergeCell ref="B260:G260"/>
    <mergeCell ref="B261:G261"/>
    <mergeCell ref="B262:C268"/>
    <mergeCell ref="A207:A209"/>
    <mergeCell ref="B207:G207"/>
    <mergeCell ref="B208:G208"/>
    <mergeCell ref="B209:C216"/>
    <mergeCell ref="A217:G217"/>
    <mergeCell ref="A218:G218"/>
    <mergeCell ref="F223:G223"/>
    <mergeCell ref="D224:E224"/>
    <mergeCell ref="F224:G224"/>
    <mergeCell ref="D225:E225"/>
    <mergeCell ref="F225:G225"/>
    <mergeCell ref="A227:A228"/>
    <mergeCell ref="B227:G228"/>
    <mergeCell ref="B219:C219"/>
    <mergeCell ref="D219:E219"/>
    <mergeCell ref="F219:G219"/>
    <mergeCell ref="F195:G195"/>
    <mergeCell ref="D196:E196"/>
    <mergeCell ref="F196:G196"/>
    <mergeCell ref="D197:E197"/>
    <mergeCell ref="F197:G197"/>
    <mergeCell ref="D198:E198"/>
    <mergeCell ref="F198:G198"/>
    <mergeCell ref="A200:A201"/>
    <mergeCell ref="B200:G201"/>
    <mergeCell ref="A12:G12"/>
    <mergeCell ref="A13:G13"/>
    <mergeCell ref="B14:C14"/>
    <mergeCell ref="D14:E14"/>
    <mergeCell ref="F14:G14"/>
    <mergeCell ref="A15:G15"/>
    <mergeCell ref="B1:G1"/>
    <mergeCell ref="B2:G2"/>
    <mergeCell ref="B3:G3"/>
    <mergeCell ref="B4:G4"/>
    <mergeCell ref="A5:A7"/>
    <mergeCell ref="B5:G5"/>
    <mergeCell ref="B6:G6"/>
    <mergeCell ref="B7:C11"/>
    <mergeCell ref="B28:G28"/>
    <mergeCell ref="A29:A31"/>
    <mergeCell ref="B29:G29"/>
    <mergeCell ref="B30:G30"/>
    <mergeCell ref="B31:C35"/>
    <mergeCell ref="A36:G36"/>
    <mergeCell ref="F20:G20"/>
    <mergeCell ref="A22:A23"/>
    <mergeCell ref="B22:G23"/>
    <mergeCell ref="B25:G25"/>
    <mergeCell ref="B26:G26"/>
    <mergeCell ref="B27:G27"/>
    <mergeCell ref="B16:C20"/>
    <mergeCell ref="D16:E16"/>
    <mergeCell ref="F16:G16"/>
    <mergeCell ref="D17:E17"/>
    <mergeCell ref="F17:G17"/>
    <mergeCell ref="D18:E18"/>
    <mergeCell ref="F18:G18"/>
    <mergeCell ref="D19:E19"/>
    <mergeCell ref="F19:G19"/>
    <mergeCell ref="D20:E20"/>
    <mergeCell ref="D42:E42"/>
    <mergeCell ref="F42:G42"/>
    <mergeCell ref="D43:E43"/>
    <mergeCell ref="F43:G43"/>
    <mergeCell ref="D44:E44"/>
    <mergeCell ref="F44:G44"/>
    <mergeCell ref="A37:G37"/>
    <mergeCell ref="B38:C38"/>
    <mergeCell ref="D38:E38"/>
    <mergeCell ref="F38:G38"/>
    <mergeCell ref="A39:G39"/>
    <mergeCell ref="B40:C44"/>
    <mergeCell ref="D40:E40"/>
    <mergeCell ref="F40:G40"/>
    <mergeCell ref="D41:E41"/>
    <mergeCell ref="F41:G41"/>
    <mergeCell ref="A53:A55"/>
    <mergeCell ref="B53:G53"/>
    <mergeCell ref="B54:G54"/>
    <mergeCell ref="B55:C59"/>
    <mergeCell ref="A60:G60"/>
    <mergeCell ref="A61:G61"/>
    <mergeCell ref="A46:A47"/>
    <mergeCell ref="B46:G47"/>
    <mergeCell ref="B49:G49"/>
    <mergeCell ref="B50:G50"/>
    <mergeCell ref="B51:G51"/>
    <mergeCell ref="B52:G52"/>
    <mergeCell ref="F66:G66"/>
    <mergeCell ref="D67:E67"/>
    <mergeCell ref="F67:G67"/>
    <mergeCell ref="D68:E68"/>
    <mergeCell ref="F68:G68"/>
    <mergeCell ref="A70:A71"/>
    <mergeCell ref="B70:G71"/>
    <mergeCell ref="B62:C62"/>
    <mergeCell ref="D62:E62"/>
    <mergeCell ref="F62:G62"/>
    <mergeCell ref="A63:G63"/>
    <mergeCell ref="B64:C68"/>
    <mergeCell ref="D64:E64"/>
    <mergeCell ref="F64:G64"/>
    <mergeCell ref="D65:E65"/>
    <mergeCell ref="F65:G65"/>
    <mergeCell ref="D66:E66"/>
    <mergeCell ref="A90:G90"/>
    <mergeCell ref="A91:G91"/>
    <mergeCell ref="B92:C92"/>
    <mergeCell ref="D92:E92"/>
    <mergeCell ref="F92:G92"/>
    <mergeCell ref="A93:G93"/>
    <mergeCell ref="B73:G73"/>
    <mergeCell ref="B74:G74"/>
    <mergeCell ref="B75:G75"/>
    <mergeCell ref="B76:G76"/>
    <mergeCell ref="A77:A79"/>
    <mergeCell ref="B77:G77"/>
    <mergeCell ref="B78:G78"/>
    <mergeCell ref="B79:C89"/>
    <mergeCell ref="B131:G131"/>
    <mergeCell ref="A132:A134"/>
    <mergeCell ref="B132:G132"/>
    <mergeCell ref="B133:G133"/>
    <mergeCell ref="B134:C138"/>
    <mergeCell ref="A139:G139"/>
    <mergeCell ref="F98:G98"/>
    <mergeCell ref="A100:A101"/>
    <mergeCell ref="B100:G101"/>
    <mergeCell ref="B128:G128"/>
    <mergeCell ref="B129:G129"/>
    <mergeCell ref="B130:G130"/>
    <mergeCell ref="B94:C98"/>
    <mergeCell ref="D94:E94"/>
    <mergeCell ref="F94:G94"/>
    <mergeCell ref="D95:E95"/>
    <mergeCell ref="F95:G95"/>
    <mergeCell ref="D96:E96"/>
    <mergeCell ref="F96:G96"/>
    <mergeCell ref="D97:E97"/>
    <mergeCell ref="F97:G97"/>
    <mergeCell ref="D98:E98"/>
    <mergeCell ref="B103:G103"/>
    <mergeCell ref="B104:G104"/>
    <mergeCell ref="D145:E145"/>
    <mergeCell ref="F145:G145"/>
    <mergeCell ref="D146:E146"/>
    <mergeCell ref="F146:G146"/>
    <mergeCell ref="D147:E147"/>
    <mergeCell ref="F147:G147"/>
    <mergeCell ref="A140:G140"/>
    <mergeCell ref="B141:C141"/>
    <mergeCell ref="D141:E141"/>
    <mergeCell ref="F141:G141"/>
    <mergeCell ref="A142:G142"/>
    <mergeCell ref="B143:C147"/>
    <mergeCell ref="D143:E143"/>
    <mergeCell ref="F143:G143"/>
    <mergeCell ref="D144:E144"/>
    <mergeCell ref="F144:G144"/>
    <mergeCell ref="A149:A150"/>
    <mergeCell ref="B149:G150"/>
    <mergeCell ref="B203:G203"/>
    <mergeCell ref="B204:G204"/>
    <mergeCell ref="B205:G205"/>
    <mergeCell ref="B206:G206"/>
    <mergeCell ref="B178:G178"/>
    <mergeCell ref="B179:G179"/>
    <mergeCell ref="B180:G180"/>
    <mergeCell ref="B181:G181"/>
    <mergeCell ref="A182:A184"/>
    <mergeCell ref="B182:G182"/>
    <mergeCell ref="B183:G183"/>
    <mergeCell ref="B184:C189"/>
    <mergeCell ref="A190:G190"/>
    <mergeCell ref="A191:G191"/>
    <mergeCell ref="B192:C192"/>
    <mergeCell ref="D192:E192"/>
    <mergeCell ref="F192:G192"/>
    <mergeCell ref="A193:G193"/>
    <mergeCell ref="B194:C198"/>
    <mergeCell ref="D194:E194"/>
    <mergeCell ref="F194:G194"/>
    <mergeCell ref="D195:E195"/>
    <mergeCell ref="A220:G220"/>
    <mergeCell ref="B221:C225"/>
    <mergeCell ref="D221:E221"/>
    <mergeCell ref="F221:G221"/>
    <mergeCell ref="D222:E222"/>
    <mergeCell ref="F222:G222"/>
    <mergeCell ref="D223:E223"/>
    <mergeCell ref="A243:G243"/>
    <mergeCell ref="A244:G244"/>
    <mergeCell ref="B245:C245"/>
    <mergeCell ref="D245:E245"/>
    <mergeCell ref="F245:G245"/>
    <mergeCell ref="A246:G246"/>
    <mergeCell ref="B230:G230"/>
    <mergeCell ref="B231:G231"/>
    <mergeCell ref="B232:G232"/>
    <mergeCell ref="B233:G233"/>
    <mergeCell ref="A234:A236"/>
    <mergeCell ref="B234:G234"/>
    <mergeCell ref="B235:G235"/>
    <mergeCell ref="B236:C242"/>
    <mergeCell ref="F251:G251"/>
    <mergeCell ref="A253:A254"/>
    <mergeCell ref="B253:G254"/>
    <mergeCell ref="B247:C251"/>
    <mergeCell ref="D247:E247"/>
    <mergeCell ref="F247:G247"/>
    <mergeCell ref="D248:E248"/>
    <mergeCell ref="F248:G248"/>
    <mergeCell ref="D249:E249"/>
    <mergeCell ref="F249:G249"/>
    <mergeCell ref="D250:E250"/>
    <mergeCell ref="F250:G250"/>
    <mergeCell ref="D251:E251"/>
    <mergeCell ref="B490:G490"/>
    <mergeCell ref="B491:G491"/>
    <mergeCell ref="B492:G492"/>
    <mergeCell ref="B493:G493"/>
    <mergeCell ref="A494:A496"/>
    <mergeCell ref="B494:G494"/>
    <mergeCell ref="B495:G495"/>
    <mergeCell ref="B496:C509"/>
    <mergeCell ref="A510:G510"/>
    <mergeCell ref="A511:G511"/>
    <mergeCell ref="B512:C512"/>
    <mergeCell ref="D512:E512"/>
    <mergeCell ref="F512:G512"/>
    <mergeCell ref="A513:G513"/>
    <mergeCell ref="B514:C518"/>
    <mergeCell ref="D514:E514"/>
    <mergeCell ref="F514:G514"/>
    <mergeCell ref="D515:E515"/>
    <mergeCell ref="F515:G515"/>
    <mergeCell ref="D516:E516"/>
    <mergeCell ref="F516:G516"/>
    <mergeCell ref="D517:E517"/>
    <mergeCell ref="F517:G517"/>
    <mergeCell ref="D518:E518"/>
    <mergeCell ref="F518:G518"/>
    <mergeCell ref="A520:A521"/>
    <mergeCell ref="B520:G521"/>
    <mergeCell ref="B407:G407"/>
    <mergeCell ref="B408:G408"/>
    <mergeCell ref="B409:G409"/>
    <mergeCell ref="B410:G410"/>
    <mergeCell ref="A411:A413"/>
    <mergeCell ref="B411:G411"/>
    <mergeCell ref="B412:G412"/>
    <mergeCell ref="B413:C418"/>
    <mergeCell ref="A419:G419"/>
    <mergeCell ref="A420:G420"/>
    <mergeCell ref="B421:C421"/>
    <mergeCell ref="D421:E421"/>
    <mergeCell ref="F421:G421"/>
    <mergeCell ref="A422:G422"/>
    <mergeCell ref="B423:C427"/>
    <mergeCell ref="D423:E423"/>
    <mergeCell ref="F423:G423"/>
    <mergeCell ref="D424:E424"/>
    <mergeCell ref="F424:G424"/>
    <mergeCell ref="D425:E425"/>
    <mergeCell ref="F425:G425"/>
    <mergeCell ref="D426:E426"/>
    <mergeCell ref="A455:A456"/>
    <mergeCell ref="B455:G456"/>
    <mergeCell ref="A446:G446"/>
    <mergeCell ref="B447:C447"/>
    <mergeCell ref="D447:E447"/>
    <mergeCell ref="F447:G447"/>
    <mergeCell ref="A448:G448"/>
    <mergeCell ref="B449:C453"/>
    <mergeCell ref="D449:E449"/>
    <mergeCell ref="F449:G449"/>
    <mergeCell ref="D450:E450"/>
    <mergeCell ref="F450:G450"/>
    <mergeCell ref="D451:E451"/>
    <mergeCell ref="F451:G451"/>
    <mergeCell ref="D452:E452"/>
    <mergeCell ref="F452:G452"/>
    <mergeCell ref="D453:E453"/>
    <mergeCell ref="F453:G453"/>
    <mergeCell ref="B105:G105"/>
    <mergeCell ref="B106:G106"/>
    <mergeCell ref="A107:A109"/>
    <mergeCell ref="B107:G107"/>
    <mergeCell ref="B108:G108"/>
    <mergeCell ref="B109:C114"/>
    <mergeCell ref="A115:G115"/>
    <mergeCell ref="A116:G116"/>
    <mergeCell ref="B117:C117"/>
    <mergeCell ref="D117:E117"/>
    <mergeCell ref="F117:G117"/>
    <mergeCell ref="A125:A126"/>
    <mergeCell ref="B125:G126"/>
    <mergeCell ref="A118:G118"/>
    <mergeCell ref="B119:C123"/>
    <mergeCell ref="D119:E119"/>
    <mergeCell ref="F119:G119"/>
    <mergeCell ref="D120:E120"/>
    <mergeCell ref="F120:G120"/>
    <mergeCell ref="D121:E121"/>
    <mergeCell ref="F121:G121"/>
    <mergeCell ref="D122:E122"/>
    <mergeCell ref="F122:G122"/>
    <mergeCell ref="D123:E123"/>
    <mergeCell ref="F123:G1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562"/>
  <sheetViews>
    <sheetView workbookViewId="0">
      <selection activeCell="J5" sqref="J5"/>
    </sheetView>
  </sheetViews>
  <sheetFormatPr defaultRowHeight="15" x14ac:dyDescent="0.25"/>
  <cols>
    <col min="1" max="1" width="36" style="40" customWidth="1"/>
    <col min="2" max="3" width="9.140625" style="40"/>
    <col min="4" max="4" width="9.42578125" style="40" bestFit="1" customWidth="1"/>
    <col min="5" max="5" width="9.140625" style="40"/>
    <col min="6" max="6" width="9.42578125" style="40" bestFit="1" customWidth="1"/>
    <col min="7" max="7" width="11.42578125" style="40" customWidth="1"/>
    <col min="8" max="8" width="11.42578125" style="116" customWidth="1"/>
    <col min="9" max="9" width="9.5703125" style="116" bestFit="1" customWidth="1"/>
    <col min="10" max="40" width="9.140625" style="40"/>
  </cols>
  <sheetData>
    <row r="1" spans="1:40" s="40" customFormat="1" ht="25.5" customHeight="1" x14ac:dyDescent="0.25">
      <c r="A1" s="79" t="s">
        <v>0</v>
      </c>
      <c r="B1" s="712" t="s">
        <v>492</v>
      </c>
      <c r="C1" s="610"/>
      <c r="D1" s="610"/>
      <c r="E1" s="610"/>
      <c r="F1" s="610"/>
      <c r="G1" s="611"/>
      <c r="H1" s="115"/>
      <c r="I1" s="116"/>
    </row>
    <row r="2" spans="1:40" s="1" customFormat="1" ht="22.5" customHeight="1" x14ac:dyDescent="0.25">
      <c r="A2" s="41" t="s">
        <v>2</v>
      </c>
      <c r="B2" s="713" t="s">
        <v>416</v>
      </c>
      <c r="C2" s="699"/>
      <c r="D2" s="699"/>
      <c r="E2" s="699"/>
      <c r="F2" s="699"/>
      <c r="G2" s="700"/>
      <c r="H2" s="270"/>
      <c r="I2" s="80"/>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row>
    <row r="3" spans="1:40" s="1" customFormat="1" ht="18.75" customHeight="1" x14ac:dyDescent="0.25">
      <c r="A3" s="41" t="s">
        <v>4</v>
      </c>
      <c r="B3" s="691">
        <v>62</v>
      </c>
      <c r="C3" s="507"/>
      <c r="D3" s="507"/>
      <c r="E3" s="507"/>
      <c r="F3" s="507"/>
      <c r="G3" s="508"/>
      <c r="H3" s="270"/>
      <c r="I3" s="80"/>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row>
    <row r="4" spans="1:40" s="43" customFormat="1" ht="45.75" customHeight="1" x14ac:dyDescent="0.25">
      <c r="A4" s="45" t="s">
        <v>5</v>
      </c>
      <c r="B4" s="714" t="s">
        <v>6</v>
      </c>
      <c r="C4" s="706"/>
      <c r="D4" s="706"/>
      <c r="E4" s="706"/>
      <c r="F4" s="706"/>
      <c r="G4" s="707"/>
      <c r="H4" s="270"/>
      <c r="I4" s="80"/>
    </row>
    <row r="5" spans="1:40" x14ac:dyDescent="0.25">
      <c r="A5" s="715" t="s">
        <v>7</v>
      </c>
      <c r="B5" s="553" t="s">
        <v>9</v>
      </c>
      <c r="C5" s="514"/>
      <c r="D5" s="514"/>
      <c r="E5" s="514"/>
      <c r="F5" s="514"/>
      <c r="G5" s="515"/>
      <c r="H5" s="115"/>
    </row>
    <row r="6" spans="1:40" x14ac:dyDescent="0.25">
      <c r="A6" s="715"/>
      <c r="B6" s="553" t="s">
        <v>10</v>
      </c>
      <c r="C6" s="514"/>
      <c r="D6" s="514"/>
      <c r="E6" s="514"/>
      <c r="F6" s="514"/>
      <c r="G6" s="515"/>
      <c r="H6" s="115"/>
    </row>
    <row r="7" spans="1:40" s="1" customFormat="1" ht="20.25" customHeight="1" x14ac:dyDescent="0.25">
      <c r="A7" s="715"/>
      <c r="B7" s="696"/>
      <c r="C7" s="697"/>
      <c r="D7" s="269" t="s">
        <v>8</v>
      </c>
      <c r="E7" s="269" t="s">
        <v>11</v>
      </c>
      <c r="F7" s="269" t="s">
        <v>8</v>
      </c>
      <c r="G7" s="46" t="s">
        <v>11</v>
      </c>
      <c r="H7" s="270"/>
      <c r="I7" s="80"/>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1" customFormat="1" ht="20.25" customHeight="1" x14ac:dyDescent="0.25">
      <c r="A8" s="354" t="s">
        <v>417</v>
      </c>
      <c r="B8" s="696"/>
      <c r="C8" s="697"/>
      <c r="D8" s="269">
        <v>18.3</v>
      </c>
      <c r="E8" s="269">
        <v>16.100000000000001</v>
      </c>
      <c r="F8" s="269">
        <v>27.5</v>
      </c>
      <c r="G8" s="46">
        <v>24.2</v>
      </c>
      <c r="H8" s="270"/>
      <c r="I8" s="80"/>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1" customFormat="1" ht="20.25" customHeight="1" x14ac:dyDescent="0.25">
      <c r="A9" s="355" t="s">
        <v>418</v>
      </c>
      <c r="B9" s="696"/>
      <c r="C9" s="697"/>
      <c r="D9" s="263">
        <v>0</v>
      </c>
      <c r="E9" s="139">
        <v>10</v>
      </c>
      <c r="F9" s="263">
        <v>0</v>
      </c>
      <c r="G9" s="308">
        <v>15</v>
      </c>
      <c r="H9" s="270"/>
      <c r="I9" s="80"/>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1" customFormat="1" ht="20.25" customHeight="1" x14ac:dyDescent="0.25">
      <c r="A10" s="354" t="s">
        <v>422</v>
      </c>
      <c r="B10" s="696"/>
      <c r="C10" s="697"/>
      <c r="D10" s="356">
        <v>105</v>
      </c>
      <c r="E10" s="269">
        <v>105</v>
      </c>
      <c r="F10" s="356">
        <v>126</v>
      </c>
      <c r="G10" s="46">
        <v>126</v>
      </c>
      <c r="H10" s="270"/>
      <c r="I10" s="80"/>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1" customFormat="1" ht="20.25" customHeight="1" x14ac:dyDescent="0.25">
      <c r="A11" s="354" t="s">
        <v>123</v>
      </c>
      <c r="B11" s="696"/>
      <c r="C11" s="697"/>
      <c r="D11" s="269">
        <v>40</v>
      </c>
      <c r="E11" s="62">
        <v>30</v>
      </c>
      <c r="F11" s="62">
        <v>48</v>
      </c>
      <c r="G11" s="48">
        <f>(E11*180)/150</f>
        <v>36</v>
      </c>
      <c r="H11" s="190">
        <f>(D11+D12+D13)/3</f>
        <v>43.333333333333336</v>
      </c>
      <c r="I11" s="189">
        <f>(F11+F12+F13)/3</f>
        <v>51.666666666666664</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1" customFormat="1" ht="20.25" customHeight="1" x14ac:dyDescent="0.25">
      <c r="A12" s="354" t="s">
        <v>124</v>
      </c>
      <c r="B12" s="696"/>
      <c r="C12" s="697"/>
      <c r="D12" s="62">
        <v>43</v>
      </c>
      <c r="E12" s="62">
        <v>30</v>
      </c>
      <c r="F12" s="62">
        <v>51</v>
      </c>
      <c r="G12" s="48">
        <f t="shared" ref="G12:G16" si="0">(E12*180)/150</f>
        <v>36</v>
      </c>
      <c r="H12" s="270"/>
      <c r="I12" s="80"/>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1" customFormat="1" ht="20.25" customHeight="1" x14ac:dyDescent="0.25">
      <c r="A13" s="354" t="s">
        <v>125</v>
      </c>
      <c r="B13" s="696"/>
      <c r="C13" s="697"/>
      <c r="D13" s="269">
        <v>47</v>
      </c>
      <c r="E13" s="62">
        <v>30</v>
      </c>
      <c r="F13" s="62">
        <v>56</v>
      </c>
      <c r="G13" s="48">
        <f t="shared" si="0"/>
        <v>36</v>
      </c>
      <c r="H13" s="270"/>
      <c r="I13" s="189"/>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1" customFormat="1" ht="20.25" customHeight="1" x14ac:dyDescent="0.25">
      <c r="A14" s="354" t="s">
        <v>469</v>
      </c>
      <c r="B14" s="696"/>
      <c r="C14" s="697"/>
      <c r="D14" s="269">
        <v>50</v>
      </c>
      <c r="E14" s="62">
        <v>30</v>
      </c>
      <c r="F14" s="62">
        <v>60</v>
      </c>
      <c r="G14" s="48">
        <f t="shared" si="0"/>
        <v>36</v>
      </c>
      <c r="H14" s="270"/>
      <c r="I14" s="18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1" customFormat="1" ht="20.25" customHeight="1" x14ac:dyDescent="0.25">
      <c r="A15" s="354" t="s">
        <v>136</v>
      </c>
      <c r="B15" s="696"/>
      <c r="C15" s="697"/>
      <c r="D15" s="62">
        <v>13</v>
      </c>
      <c r="E15" s="269">
        <v>10</v>
      </c>
      <c r="F15" s="62">
        <v>15</v>
      </c>
      <c r="G15" s="48">
        <f t="shared" si="0"/>
        <v>12</v>
      </c>
      <c r="H15" s="190">
        <f>(D15+D16)/2</f>
        <v>13.25</v>
      </c>
      <c r="I15" s="80">
        <f>(F15+F16)/2</f>
        <v>15.5</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1" customFormat="1" ht="20.25" customHeight="1" x14ac:dyDescent="0.25">
      <c r="A16" s="354" t="s">
        <v>135</v>
      </c>
      <c r="B16" s="696"/>
      <c r="C16" s="697"/>
      <c r="D16" s="269">
        <v>13.5</v>
      </c>
      <c r="E16" s="269">
        <v>10</v>
      </c>
      <c r="F16" s="62">
        <v>16</v>
      </c>
      <c r="G16" s="48">
        <f t="shared" si="0"/>
        <v>12</v>
      </c>
      <c r="H16" s="270"/>
      <c r="I16" s="80"/>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row>
    <row r="17" spans="1:40" s="43" customFormat="1" ht="20.25" customHeight="1" x14ac:dyDescent="0.25">
      <c r="A17" s="199" t="s">
        <v>384</v>
      </c>
      <c r="B17" s="696"/>
      <c r="C17" s="697"/>
      <c r="D17" s="62">
        <v>30</v>
      </c>
      <c r="E17" s="62">
        <v>24</v>
      </c>
      <c r="F17" s="269">
        <v>34.5</v>
      </c>
      <c r="G17" s="48">
        <v>29</v>
      </c>
      <c r="H17" s="270">
        <f>(D17+D18)/2</f>
        <v>31</v>
      </c>
      <c r="I17" s="189">
        <f>(F17+F18)/2</f>
        <v>36.75</v>
      </c>
    </row>
    <row r="18" spans="1:40" s="43" customFormat="1" ht="20.25" customHeight="1" x14ac:dyDescent="0.25">
      <c r="A18" s="199" t="s">
        <v>385</v>
      </c>
      <c r="B18" s="696"/>
      <c r="C18" s="697"/>
      <c r="D18" s="62">
        <v>32</v>
      </c>
      <c r="E18" s="62">
        <v>24</v>
      </c>
      <c r="F18" s="62">
        <v>39</v>
      </c>
      <c r="G18" s="48">
        <v>29</v>
      </c>
      <c r="H18" s="270"/>
      <c r="I18" s="80"/>
    </row>
    <row r="19" spans="1:40" s="1" customFormat="1" ht="18" customHeight="1" x14ac:dyDescent="0.25">
      <c r="A19" s="199" t="s">
        <v>419</v>
      </c>
      <c r="B19" s="696"/>
      <c r="C19" s="697"/>
      <c r="D19" s="83">
        <v>20</v>
      </c>
      <c r="E19" s="83">
        <v>16</v>
      </c>
      <c r="F19" s="62">
        <f t="shared" ref="F19:F23" si="1">(D19*180)/150</f>
        <v>24</v>
      </c>
      <c r="G19" s="48">
        <v>19</v>
      </c>
      <c r="H19" s="270"/>
      <c r="I19" s="80"/>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row>
    <row r="20" spans="1:40" s="1" customFormat="1" ht="18" customHeight="1" x14ac:dyDescent="0.25">
      <c r="A20" s="199" t="s">
        <v>143</v>
      </c>
      <c r="B20" s="696"/>
      <c r="C20" s="697"/>
      <c r="D20" s="54">
        <v>5.7</v>
      </c>
      <c r="E20" s="83">
        <v>4.8</v>
      </c>
      <c r="F20" s="62">
        <f t="shared" si="1"/>
        <v>6.84</v>
      </c>
      <c r="G20" s="48">
        <f t="shared" ref="G20:G23" si="2">(E20*180)/150</f>
        <v>5.76</v>
      </c>
      <c r="H20" s="270"/>
      <c r="I20" s="80"/>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row>
    <row r="21" spans="1:40" s="1" customFormat="1" ht="18" customHeight="1" x14ac:dyDescent="0.25">
      <c r="A21" s="199" t="s">
        <v>421</v>
      </c>
      <c r="B21" s="696"/>
      <c r="C21" s="697"/>
      <c r="D21" s="83">
        <v>0</v>
      </c>
      <c r="E21" s="83">
        <v>0</v>
      </c>
      <c r="F21" s="62">
        <v>2.2000000000000002</v>
      </c>
      <c r="G21" s="48">
        <v>2.2000000000000002</v>
      </c>
      <c r="H21" s="270"/>
      <c r="I21" s="80"/>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row>
    <row r="22" spans="1:40" s="1" customFormat="1" ht="18" customHeight="1" x14ac:dyDescent="0.25">
      <c r="A22" s="199" t="s">
        <v>171</v>
      </c>
      <c r="B22" s="696"/>
      <c r="C22" s="697"/>
      <c r="D22" s="83">
        <v>3</v>
      </c>
      <c r="E22" s="83">
        <v>3</v>
      </c>
      <c r="F22" s="62">
        <v>4</v>
      </c>
      <c r="G22" s="48">
        <v>4</v>
      </c>
      <c r="H22" s="270"/>
      <c r="I22" s="189"/>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row>
    <row r="23" spans="1:40" s="1" customFormat="1" ht="18" customHeight="1" x14ac:dyDescent="0.25">
      <c r="A23" s="191" t="s">
        <v>420</v>
      </c>
      <c r="B23" s="511"/>
      <c r="C23" s="708"/>
      <c r="D23" s="71">
        <v>0.5</v>
      </c>
      <c r="E23" s="71">
        <v>0.5</v>
      </c>
      <c r="F23" s="62">
        <f t="shared" si="1"/>
        <v>0.6</v>
      </c>
      <c r="G23" s="48">
        <f t="shared" si="2"/>
        <v>0.6</v>
      </c>
      <c r="H23" s="270"/>
      <c r="I23" s="189"/>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row>
    <row r="24" spans="1:40" s="2" customFormat="1" ht="15.75" thickBot="1" x14ac:dyDescent="0.3">
      <c r="A24" s="346" t="s">
        <v>16</v>
      </c>
      <c r="B24" s="716"/>
      <c r="C24" s="698"/>
      <c r="D24" s="260"/>
      <c r="E24" s="106">
        <v>165</v>
      </c>
      <c r="F24" s="260">
        <v>0</v>
      </c>
      <c r="G24" s="53">
        <v>200</v>
      </c>
      <c r="H24" s="115"/>
      <c r="I24" s="117"/>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1:40" s="81" customFormat="1" ht="15.75" customHeight="1" thickBot="1" x14ac:dyDescent="0.3">
      <c r="A25" s="701"/>
      <c r="B25" s="702"/>
      <c r="C25" s="702"/>
      <c r="D25" s="702"/>
      <c r="E25" s="702"/>
      <c r="F25" s="702"/>
      <c r="G25" s="703"/>
      <c r="H25" s="118"/>
      <c r="I25" s="119"/>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row>
    <row r="26" spans="1:40" s="2" customFormat="1" x14ac:dyDescent="0.25">
      <c r="A26" s="519" t="s">
        <v>20</v>
      </c>
      <c r="B26" s="520"/>
      <c r="C26" s="520"/>
      <c r="D26" s="520"/>
      <c r="E26" s="520"/>
      <c r="F26" s="520"/>
      <c r="G26" s="521"/>
      <c r="H26" s="115"/>
      <c r="I26" s="117"/>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row>
    <row r="27" spans="1:40" s="2" customFormat="1" x14ac:dyDescent="0.25">
      <c r="A27" s="87" t="s">
        <v>27</v>
      </c>
      <c r="B27" s="517"/>
      <c r="C27" s="517"/>
      <c r="D27" s="517" t="s">
        <v>423</v>
      </c>
      <c r="E27" s="517"/>
      <c r="F27" s="517" t="s">
        <v>278</v>
      </c>
      <c r="G27" s="518"/>
      <c r="H27" s="115"/>
      <c r="I27" s="117"/>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row>
    <row r="28" spans="1:40" s="2" customFormat="1" x14ac:dyDescent="0.25">
      <c r="A28" s="500" t="s">
        <v>25</v>
      </c>
      <c r="B28" s="501"/>
      <c r="C28" s="501"/>
      <c r="D28" s="501"/>
      <c r="E28" s="501"/>
      <c r="F28" s="501"/>
      <c r="G28" s="502"/>
      <c r="H28" s="115"/>
      <c r="I28" s="117"/>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1:40" s="20" customFormat="1" x14ac:dyDescent="0.25">
      <c r="A29" s="18" t="s">
        <v>21</v>
      </c>
      <c r="B29" s="575"/>
      <c r="C29" s="576"/>
      <c r="D29" s="704">
        <f>[3]TDSheet!$E$95</f>
        <v>6.73</v>
      </c>
      <c r="E29" s="704"/>
      <c r="F29" s="593">
        <f>[4]TDSheet!$E$95</f>
        <v>8.1199999999999992</v>
      </c>
      <c r="G29" s="594"/>
      <c r="H29" s="115"/>
      <c r="I29" s="117"/>
    </row>
    <row r="30" spans="1:40" s="20" customFormat="1" x14ac:dyDescent="0.25">
      <c r="A30" s="18" t="s">
        <v>22</v>
      </c>
      <c r="B30" s="577"/>
      <c r="C30" s="578"/>
      <c r="D30" s="704">
        <f>[3]TDSheet!$F$95</f>
        <v>8.4</v>
      </c>
      <c r="E30" s="704"/>
      <c r="F30" s="593">
        <f>[4]TDSheet!$F$95</f>
        <v>10.183999999999999</v>
      </c>
      <c r="G30" s="594"/>
      <c r="H30" s="115"/>
      <c r="I30" s="117"/>
    </row>
    <row r="31" spans="1:40" s="20" customFormat="1" x14ac:dyDescent="0.25">
      <c r="A31" s="18" t="s">
        <v>23</v>
      </c>
      <c r="B31" s="577"/>
      <c r="C31" s="578"/>
      <c r="D31" s="704">
        <f>[3]TDSheet!$G$95</f>
        <v>4.9000000000000004</v>
      </c>
      <c r="E31" s="704"/>
      <c r="F31" s="593">
        <f>[4]TDSheet!$G$95</f>
        <v>5.93</v>
      </c>
      <c r="G31" s="594"/>
      <c r="H31" s="115"/>
      <c r="I31" s="117"/>
    </row>
    <row r="32" spans="1:40" s="20" customFormat="1" x14ac:dyDescent="0.25">
      <c r="A32" s="18" t="s">
        <v>24</v>
      </c>
      <c r="B32" s="577"/>
      <c r="C32" s="578"/>
      <c r="D32" s="704">
        <f>[3]TDSheet!$H$95</f>
        <v>96.6</v>
      </c>
      <c r="E32" s="704"/>
      <c r="F32" s="593">
        <f>[4]TDSheet!$H$95</f>
        <v>117.09</v>
      </c>
      <c r="G32" s="594"/>
      <c r="H32" s="115"/>
      <c r="I32" s="117"/>
    </row>
    <row r="33" spans="1:40" s="20" customFormat="1" ht="15.75" thickBot="1" x14ac:dyDescent="0.3">
      <c r="A33" s="21" t="s">
        <v>26</v>
      </c>
      <c r="B33" s="579"/>
      <c r="C33" s="580"/>
      <c r="D33" s="705">
        <f>[3]TDSheet!$I$95</f>
        <v>5.5</v>
      </c>
      <c r="E33" s="705"/>
      <c r="F33" s="585">
        <f>[4]TDSheet!$I$95</f>
        <v>6.7</v>
      </c>
      <c r="G33" s="586"/>
      <c r="H33" s="115"/>
      <c r="I33" s="117"/>
    </row>
    <row r="34" spans="1:40" s="2" customFormat="1" ht="15.75" thickBot="1" x14ac:dyDescent="0.3">
      <c r="A34" s="16"/>
      <c r="B34" s="88"/>
      <c r="C34" s="88"/>
      <c r="D34" s="89"/>
      <c r="E34" s="89"/>
      <c r="F34" s="88"/>
      <c r="G34" s="90"/>
      <c r="H34" s="115"/>
      <c r="I34" s="117"/>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s="2" customFormat="1" ht="32.25" customHeight="1" x14ac:dyDescent="0.25">
      <c r="A35" s="483" t="s">
        <v>28</v>
      </c>
      <c r="B35" s="485" t="s">
        <v>845</v>
      </c>
      <c r="C35" s="485"/>
      <c r="D35" s="485"/>
      <c r="E35" s="485"/>
      <c r="F35" s="485"/>
      <c r="G35" s="486"/>
      <c r="H35" s="115"/>
      <c r="I35" s="117"/>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s="2" customFormat="1" ht="288" customHeight="1" thickBot="1" x14ac:dyDescent="0.3">
      <c r="A36" s="503"/>
      <c r="B36" s="489"/>
      <c r="C36" s="489"/>
      <c r="D36" s="489"/>
      <c r="E36" s="489"/>
      <c r="F36" s="489"/>
      <c r="G36" s="490"/>
      <c r="H36" s="115"/>
      <c r="I36" s="117"/>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5.75" thickBot="1" x14ac:dyDescent="0.3"/>
    <row r="38" spans="1:40" s="40" customFormat="1" ht="25.5" customHeight="1" x14ac:dyDescent="0.25">
      <c r="A38" s="79" t="s">
        <v>0</v>
      </c>
      <c r="B38" s="671" t="s">
        <v>496</v>
      </c>
      <c r="C38" s="671"/>
      <c r="D38" s="671"/>
      <c r="E38" s="671"/>
      <c r="F38" s="671"/>
      <c r="G38" s="672"/>
      <c r="H38" s="115"/>
      <c r="I38" s="116"/>
    </row>
    <row r="39" spans="1:40" s="1" customFormat="1" ht="28.5" customHeight="1" x14ac:dyDescent="0.25">
      <c r="A39" s="41" t="s">
        <v>2</v>
      </c>
      <c r="B39" s="699" t="s">
        <v>844</v>
      </c>
      <c r="C39" s="699"/>
      <c r="D39" s="699"/>
      <c r="E39" s="699"/>
      <c r="F39" s="699"/>
      <c r="G39" s="700"/>
      <c r="H39" s="270"/>
      <c r="I39" s="80"/>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row>
    <row r="40" spans="1:40" s="1" customFormat="1" ht="18.75" customHeight="1" x14ac:dyDescent="0.25">
      <c r="A40" s="41" t="s">
        <v>4</v>
      </c>
      <c r="B40" s="507">
        <v>113</v>
      </c>
      <c r="C40" s="507"/>
      <c r="D40" s="507"/>
      <c r="E40" s="507"/>
      <c r="F40" s="507"/>
      <c r="G40" s="508"/>
      <c r="H40" s="270"/>
      <c r="I40" s="80"/>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row>
    <row r="41" spans="1:40" s="43" customFormat="1" ht="45.75" customHeight="1" x14ac:dyDescent="0.25">
      <c r="A41" s="45" t="s">
        <v>5</v>
      </c>
      <c r="B41" s="706" t="s">
        <v>424</v>
      </c>
      <c r="C41" s="706"/>
      <c r="D41" s="706"/>
      <c r="E41" s="706"/>
      <c r="F41" s="706"/>
      <c r="G41" s="707"/>
      <c r="H41" s="270"/>
      <c r="I41" s="80"/>
    </row>
    <row r="42" spans="1:40" x14ac:dyDescent="0.25">
      <c r="A42" s="696" t="s">
        <v>7</v>
      </c>
      <c r="B42" s="514" t="s">
        <v>9</v>
      </c>
      <c r="C42" s="514"/>
      <c r="D42" s="514"/>
      <c r="E42" s="514"/>
      <c r="F42" s="514"/>
      <c r="G42" s="515"/>
      <c r="H42" s="115"/>
    </row>
    <row r="43" spans="1:40" x14ac:dyDescent="0.25">
      <c r="A43" s="696"/>
      <c r="B43" s="514" t="s">
        <v>10</v>
      </c>
      <c r="C43" s="514"/>
      <c r="D43" s="514"/>
      <c r="E43" s="514"/>
      <c r="F43" s="514"/>
      <c r="G43" s="515"/>
      <c r="H43" s="115"/>
    </row>
    <row r="44" spans="1:40" s="1" customFormat="1" ht="20.25" customHeight="1" x14ac:dyDescent="0.25">
      <c r="A44" s="696"/>
      <c r="B44" s="697"/>
      <c r="C44" s="697"/>
      <c r="D44" s="269" t="s">
        <v>8</v>
      </c>
      <c r="E44" s="269" t="s">
        <v>11</v>
      </c>
      <c r="F44" s="269" t="s">
        <v>8</v>
      </c>
      <c r="G44" s="46" t="s">
        <v>11</v>
      </c>
      <c r="H44" s="270"/>
      <c r="I44" s="80"/>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row>
    <row r="45" spans="1:40" s="1" customFormat="1" ht="20.25" customHeight="1" x14ac:dyDescent="0.25">
      <c r="A45" s="47" t="s">
        <v>417</v>
      </c>
      <c r="B45" s="697"/>
      <c r="C45" s="697"/>
      <c r="D45" s="269">
        <v>15.5</v>
      </c>
      <c r="E45" s="269">
        <v>11.5</v>
      </c>
      <c r="F45" s="269">
        <v>31</v>
      </c>
      <c r="G45" s="46">
        <v>23</v>
      </c>
      <c r="H45" s="270"/>
      <c r="I45" s="80"/>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row>
    <row r="46" spans="1:40" s="1" customFormat="1" ht="20.25" customHeight="1" x14ac:dyDescent="0.25">
      <c r="A46" s="47" t="s">
        <v>143</v>
      </c>
      <c r="B46" s="697"/>
      <c r="C46" s="697"/>
      <c r="D46" s="269">
        <v>2</v>
      </c>
      <c r="E46" s="269">
        <v>1.6</v>
      </c>
      <c r="F46" s="269">
        <v>4</v>
      </c>
      <c r="G46" s="46">
        <v>3.2</v>
      </c>
      <c r="H46" s="270"/>
      <c r="I46" s="80"/>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row>
    <row r="47" spans="1:40" s="1" customFormat="1" ht="20.25" customHeight="1" x14ac:dyDescent="0.25">
      <c r="A47" s="47" t="s">
        <v>15</v>
      </c>
      <c r="B47" s="697"/>
      <c r="C47" s="697"/>
      <c r="D47" s="269">
        <v>1</v>
      </c>
      <c r="E47" s="269">
        <v>1</v>
      </c>
      <c r="F47" s="269">
        <v>2</v>
      </c>
      <c r="G47" s="46">
        <v>2</v>
      </c>
      <c r="H47" s="270"/>
      <c r="I47" s="80"/>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row>
    <row r="48" spans="1:40" s="1" customFormat="1" ht="20.25" customHeight="1" x14ac:dyDescent="0.25">
      <c r="A48" s="47" t="s">
        <v>235</v>
      </c>
      <c r="B48" s="697"/>
      <c r="C48" s="697"/>
      <c r="D48" s="269" t="s">
        <v>747</v>
      </c>
      <c r="E48" s="269">
        <v>0.8</v>
      </c>
      <c r="F48" s="269" t="s">
        <v>471</v>
      </c>
      <c r="G48" s="46">
        <v>1.6</v>
      </c>
      <c r="H48" s="270"/>
      <c r="I48" s="80"/>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row>
    <row r="49" spans="1:40" s="206" customFormat="1" ht="20.25" customHeight="1" x14ac:dyDescent="0.25">
      <c r="A49" s="357" t="s">
        <v>860</v>
      </c>
      <c r="B49" s="697"/>
      <c r="C49" s="697"/>
      <c r="D49" s="358">
        <v>0</v>
      </c>
      <c r="E49" s="359">
        <v>10</v>
      </c>
      <c r="F49" s="358">
        <v>0</v>
      </c>
      <c r="G49" s="360">
        <v>20</v>
      </c>
      <c r="H49" s="227"/>
      <c r="I49" s="228"/>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row>
    <row r="50" spans="1:40" s="1" customFormat="1" ht="20.25" customHeight="1" x14ac:dyDescent="0.25">
      <c r="A50" s="47" t="s">
        <v>15</v>
      </c>
      <c r="B50" s="697"/>
      <c r="C50" s="697"/>
      <c r="D50" s="356">
        <v>105</v>
      </c>
      <c r="E50" s="269">
        <v>105</v>
      </c>
      <c r="F50" s="356">
        <v>120</v>
      </c>
      <c r="G50" s="46">
        <v>120</v>
      </c>
      <c r="H50" s="270"/>
      <c r="I50" s="80"/>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row>
    <row r="51" spans="1:40" s="1" customFormat="1" ht="20.25" customHeight="1" x14ac:dyDescent="0.25">
      <c r="A51" s="47" t="s">
        <v>123</v>
      </c>
      <c r="B51" s="697"/>
      <c r="C51" s="697"/>
      <c r="D51" s="269">
        <v>40</v>
      </c>
      <c r="E51" s="62">
        <v>30</v>
      </c>
      <c r="F51" s="62">
        <v>48</v>
      </c>
      <c r="G51" s="48">
        <f>(E51*180)/150</f>
        <v>36</v>
      </c>
      <c r="H51" s="188">
        <f>(D51+D52+D53)/3</f>
        <v>43.333333333333336</v>
      </c>
      <c r="I51" s="230">
        <f>(F51+F52+F53)/3</f>
        <v>51.666666666666664</v>
      </c>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s="1" customFormat="1" ht="20.25" customHeight="1" x14ac:dyDescent="0.25">
      <c r="A52" s="47" t="s">
        <v>124</v>
      </c>
      <c r="B52" s="697"/>
      <c r="C52" s="697"/>
      <c r="D52" s="62">
        <v>43</v>
      </c>
      <c r="E52" s="62">
        <v>30</v>
      </c>
      <c r="F52" s="62">
        <v>51</v>
      </c>
      <c r="G52" s="48">
        <f t="shared" ref="G52:G56" si="3">(E52*180)/150</f>
        <v>36</v>
      </c>
      <c r="H52" s="270"/>
      <c r="I52" s="80"/>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1:40" s="1" customFormat="1" ht="20.25" customHeight="1" x14ac:dyDescent="0.25">
      <c r="A53" s="47" t="s">
        <v>125</v>
      </c>
      <c r="B53" s="697"/>
      <c r="C53" s="697"/>
      <c r="D53" s="269">
        <v>47</v>
      </c>
      <c r="E53" s="62">
        <v>30</v>
      </c>
      <c r="F53" s="62">
        <v>56</v>
      </c>
      <c r="G53" s="48">
        <f t="shared" si="3"/>
        <v>36</v>
      </c>
      <c r="H53" s="270"/>
      <c r="I53" s="18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s="1" customFormat="1" ht="20.25" customHeight="1" x14ac:dyDescent="0.25">
      <c r="A54" s="47" t="s">
        <v>468</v>
      </c>
      <c r="B54" s="697"/>
      <c r="C54" s="697"/>
      <c r="D54" s="269">
        <v>50</v>
      </c>
      <c r="E54" s="62">
        <v>30</v>
      </c>
      <c r="F54" s="62">
        <v>60</v>
      </c>
      <c r="G54" s="48">
        <f t="shared" si="3"/>
        <v>36</v>
      </c>
      <c r="H54" s="270"/>
      <c r="I54" s="18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row>
    <row r="55" spans="1:40" s="1" customFormat="1" ht="20.25" customHeight="1" x14ac:dyDescent="0.25">
      <c r="A55" s="47" t="s">
        <v>136</v>
      </c>
      <c r="B55" s="697"/>
      <c r="C55" s="697"/>
      <c r="D55" s="62">
        <v>13</v>
      </c>
      <c r="E55" s="269">
        <v>10</v>
      </c>
      <c r="F55" s="62">
        <v>15</v>
      </c>
      <c r="G55" s="48">
        <f t="shared" si="3"/>
        <v>12</v>
      </c>
      <c r="H55" s="182">
        <f>(D55+D56)/2</f>
        <v>13.25</v>
      </c>
      <c r="I55" s="153">
        <f>(F55+F56)/2</f>
        <v>15.5</v>
      </c>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row>
    <row r="56" spans="1:40" s="1" customFormat="1" ht="20.25" customHeight="1" x14ac:dyDescent="0.25">
      <c r="A56" s="47" t="s">
        <v>135</v>
      </c>
      <c r="B56" s="697"/>
      <c r="C56" s="697"/>
      <c r="D56" s="269">
        <v>13.5</v>
      </c>
      <c r="E56" s="269">
        <v>10</v>
      </c>
      <c r="F56" s="62">
        <v>16</v>
      </c>
      <c r="G56" s="48">
        <f t="shared" si="3"/>
        <v>12</v>
      </c>
      <c r="H56" s="270"/>
      <c r="I56" s="80"/>
      <c r="J56" s="43"/>
      <c r="K56" s="10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row>
    <row r="57" spans="1:40" s="43" customFormat="1" ht="20.25" customHeight="1" x14ac:dyDescent="0.25">
      <c r="A57" s="82" t="s">
        <v>384</v>
      </c>
      <c r="B57" s="697"/>
      <c r="C57" s="697"/>
      <c r="D57" s="62">
        <v>30</v>
      </c>
      <c r="E57" s="62">
        <v>24</v>
      </c>
      <c r="F57" s="269">
        <v>35</v>
      </c>
      <c r="G57" s="48">
        <v>29</v>
      </c>
      <c r="H57" s="182">
        <f>(D57+D58)/2</f>
        <v>31</v>
      </c>
      <c r="I57" s="153">
        <f>(F57+F58)/2</f>
        <v>37</v>
      </c>
    </row>
    <row r="58" spans="1:40" s="43" customFormat="1" ht="20.25" customHeight="1" x14ac:dyDescent="0.25">
      <c r="A58" s="82" t="s">
        <v>385</v>
      </c>
      <c r="B58" s="697"/>
      <c r="C58" s="697"/>
      <c r="D58" s="62">
        <v>32</v>
      </c>
      <c r="E58" s="62">
        <v>24</v>
      </c>
      <c r="F58" s="62">
        <v>39</v>
      </c>
      <c r="G58" s="48">
        <v>29</v>
      </c>
      <c r="H58" s="270"/>
      <c r="I58" s="80"/>
    </row>
    <row r="59" spans="1:40" s="1" customFormat="1" ht="18" customHeight="1" x14ac:dyDescent="0.25">
      <c r="A59" s="82" t="s">
        <v>419</v>
      </c>
      <c r="B59" s="697"/>
      <c r="C59" s="697"/>
      <c r="D59" s="83">
        <v>20</v>
      </c>
      <c r="E59" s="83">
        <v>16</v>
      </c>
      <c r="F59" s="62">
        <v>24</v>
      </c>
      <c r="G59" s="48">
        <v>19</v>
      </c>
      <c r="H59" s="270"/>
      <c r="I59" s="80"/>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row>
    <row r="60" spans="1:40" s="1" customFormat="1" ht="18" customHeight="1" x14ac:dyDescent="0.25">
      <c r="A60" s="82" t="s">
        <v>143</v>
      </c>
      <c r="B60" s="697"/>
      <c r="C60" s="697"/>
      <c r="D60" s="54">
        <v>5.7</v>
      </c>
      <c r="E60" s="83">
        <v>4.8</v>
      </c>
      <c r="F60" s="62">
        <f t="shared" ref="F60:F65" si="4">(D60*170)/150</f>
        <v>6.46</v>
      </c>
      <c r="G60" s="48">
        <f t="shared" ref="G60:G65" si="5">(E60*170)/150</f>
        <v>5.44</v>
      </c>
      <c r="H60" s="270"/>
      <c r="I60" s="80"/>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row>
    <row r="61" spans="1:40" s="1" customFormat="1" ht="18" customHeight="1" x14ac:dyDescent="0.25">
      <c r="A61" s="82" t="s">
        <v>421</v>
      </c>
      <c r="B61" s="697"/>
      <c r="C61" s="697"/>
      <c r="D61" s="83">
        <v>0</v>
      </c>
      <c r="E61" s="83">
        <v>0</v>
      </c>
      <c r="F61" s="62">
        <v>2.2000000000000002</v>
      </c>
      <c r="G61" s="48">
        <v>2.2000000000000002</v>
      </c>
      <c r="H61" s="270"/>
      <c r="I61" s="80"/>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row>
    <row r="62" spans="1:40" s="1" customFormat="1" ht="18" customHeight="1" x14ac:dyDescent="0.25">
      <c r="A62" s="82" t="s">
        <v>171</v>
      </c>
      <c r="B62" s="697"/>
      <c r="C62" s="697"/>
      <c r="D62" s="83">
        <v>3</v>
      </c>
      <c r="E62" s="83">
        <v>3</v>
      </c>
      <c r="F62" s="62">
        <v>4</v>
      </c>
      <c r="G62" s="48">
        <v>4</v>
      </c>
      <c r="H62" s="270"/>
      <c r="I62" s="18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row>
    <row r="63" spans="1:40" s="1" customFormat="1" ht="18" customHeight="1" x14ac:dyDescent="0.25">
      <c r="A63" s="104" t="s">
        <v>426</v>
      </c>
      <c r="B63" s="708"/>
      <c r="C63" s="708"/>
      <c r="D63" s="71">
        <v>10</v>
      </c>
      <c r="E63" s="71">
        <v>10</v>
      </c>
      <c r="F63" s="62">
        <f t="shared" si="4"/>
        <v>11.333333333333334</v>
      </c>
      <c r="G63" s="48">
        <f t="shared" si="5"/>
        <v>11.333333333333334</v>
      </c>
      <c r="H63" s="270"/>
      <c r="I63" s="18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row>
    <row r="64" spans="1:40" s="1" customFormat="1" ht="18" customHeight="1" x14ac:dyDescent="0.25">
      <c r="A64" s="104" t="s">
        <v>13</v>
      </c>
      <c r="B64" s="708"/>
      <c r="C64" s="708"/>
      <c r="D64" s="71">
        <v>1</v>
      </c>
      <c r="E64" s="71">
        <v>1</v>
      </c>
      <c r="F64" s="62">
        <f t="shared" si="4"/>
        <v>1.1333333333333333</v>
      </c>
      <c r="G64" s="48">
        <f t="shared" si="5"/>
        <v>1.1333333333333333</v>
      </c>
      <c r="H64" s="270"/>
      <c r="I64" s="18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row>
    <row r="65" spans="1:40" s="1" customFormat="1" ht="18" customHeight="1" x14ac:dyDescent="0.25">
      <c r="A65" s="104" t="s">
        <v>425</v>
      </c>
      <c r="B65" s="708"/>
      <c r="C65" s="708"/>
      <c r="D65" s="71">
        <v>0.9</v>
      </c>
      <c r="E65" s="71">
        <v>0.7</v>
      </c>
      <c r="F65" s="62">
        <f t="shared" si="4"/>
        <v>1.02</v>
      </c>
      <c r="G65" s="48">
        <f t="shared" si="5"/>
        <v>0.79333333333333322</v>
      </c>
      <c r="H65" s="270"/>
      <c r="I65" s="18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row>
    <row r="66" spans="1:40" s="1" customFormat="1" ht="18" customHeight="1" x14ac:dyDescent="0.25">
      <c r="A66" s="104" t="s">
        <v>145</v>
      </c>
      <c r="B66" s="708"/>
      <c r="C66" s="708"/>
      <c r="D66" s="71">
        <v>5</v>
      </c>
      <c r="E66" s="71">
        <v>5</v>
      </c>
      <c r="F66" s="62">
        <v>6</v>
      </c>
      <c r="G66" s="48">
        <v>6</v>
      </c>
      <c r="H66" s="270"/>
      <c r="I66" s="18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row>
    <row r="67" spans="1:40" s="2" customFormat="1" ht="15.75" thickBot="1" x14ac:dyDescent="0.3">
      <c r="A67" s="50" t="s">
        <v>16</v>
      </c>
      <c r="B67" s="698"/>
      <c r="C67" s="698"/>
      <c r="D67" s="260"/>
      <c r="E67" s="106">
        <v>165</v>
      </c>
      <c r="F67" s="260">
        <v>0</v>
      </c>
      <c r="G67" s="53">
        <v>200</v>
      </c>
      <c r="H67" s="115"/>
      <c r="I67" s="117"/>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row>
    <row r="68" spans="1:40" s="81" customFormat="1" ht="15.75" customHeight="1" thickBot="1" x14ac:dyDescent="0.3">
      <c r="A68" s="701"/>
      <c r="B68" s="702"/>
      <c r="C68" s="702"/>
      <c r="D68" s="702"/>
      <c r="E68" s="702"/>
      <c r="F68" s="702"/>
      <c r="G68" s="703"/>
      <c r="H68" s="118"/>
      <c r="I68" s="119"/>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row>
    <row r="69" spans="1:40" s="2" customFormat="1" x14ac:dyDescent="0.25">
      <c r="A69" s="519" t="s">
        <v>20</v>
      </c>
      <c r="B69" s="520"/>
      <c r="C69" s="520"/>
      <c r="D69" s="520"/>
      <c r="E69" s="520"/>
      <c r="F69" s="520"/>
      <c r="G69" s="521"/>
      <c r="H69" s="115"/>
      <c r="I69" s="117"/>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1:40" s="2" customFormat="1" x14ac:dyDescent="0.25">
      <c r="A70" s="87" t="s">
        <v>27</v>
      </c>
      <c r="B70" s="517"/>
      <c r="C70" s="517"/>
      <c r="D70" s="517" t="s">
        <v>423</v>
      </c>
      <c r="E70" s="517"/>
      <c r="F70" s="517" t="s">
        <v>278</v>
      </c>
      <c r="G70" s="518"/>
      <c r="H70" s="115"/>
      <c r="I70" s="117"/>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1:40" s="2" customFormat="1" x14ac:dyDescent="0.25">
      <c r="A71" s="500" t="s">
        <v>25</v>
      </c>
      <c r="B71" s="501"/>
      <c r="C71" s="501"/>
      <c r="D71" s="501"/>
      <c r="E71" s="501"/>
      <c r="F71" s="501"/>
      <c r="G71" s="502"/>
      <c r="H71" s="115"/>
      <c r="I71" s="117"/>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s="20" customFormat="1" x14ac:dyDescent="0.25">
      <c r="A72" s="18" t="s">
        <v>21</v>
      </c>
      <c r="B72" s="575"/>
      <c r="C72" s="576"/>
      <c r="D72" s="704">
        <f>[3]TDSheet!$E$246</f>
        <v>3.1</v>
      </c>
      <c r="E72" s="704"/>
      <c r="F72" s="581">
        <f>[4]TDSheet!$E$245</f>
        <v>3.8</v>
      </c>
      <c r="G72" s="584"/>
      <c r="H72" s="115"/>
      <c r="I72" s="117"/>
    </row>
    <row r="73" spans="1:40" s="20" customFormat="1" x14ac:dyDescent="0.25">
      <c r="A73" s="18" t="s">
        <v>22</v>
      </c>
      <c r="B73" s="577"/>
      <c r="C73" s="578"/>
      <c r="D73" s="704">
        <f>[3]TDSheet!$F$246</f>
        <v>3.8</v>
      </c>
      <c r="E73" s="704"/>
      <c r="F73" s="593">
        <f>[4]TDSheet!$F$245</f>
        <v>4.6444400000000003</v>
      </c>
      <c r="G73" s="594"/>
      <c r="H73" s="115"/>
      <c r="I73" s="117"/>
    </row>
    <row r="74" spans="1:40" s="20" customFormat="1" x14ac:dyDescent="0.25">
      <c r="A74" s="18" t="s">
        <v>23</v>
      </c>
      <c r="B74" s="577"/>
      <c r="C74" s="578"/>
      <c r="D74" s="704">
        <f>[3]TDSheet!$G$246</f>
        <v>5.3</v>
      </c>
      <c r="E74" s="704"/>
      <c r="F74" s="581">
        <f>[4]TDSheet!$G$245</f>
        <v>6.4</v>
      </c>
      <c r="G74" s="584"/>
      <c r="H74" s="115"/>
      <c r="I74" s="117"/>
    </row>
    <row r="75" spans="1:40" s="20" customFormat="1" x14ac:dyDescent="0.25">
      <c r="A75" s="18" t="s">
        <v>24</v>
      </c>
      <c r="B75" s="577"/>
      <c r="C75" s="578"/>
      <c r="D75" s="704">
        <f>[3]TDSheet!$H$246</f>
        <v>135.6</v>
      </c>
      <c r="E75" s="704"/>
      <c r="F75" s="581">
        <f>[4]TDSheet!$H$245</f>
        <v>164.4</v>
      </c>
      <c r="G75" s="584"/>
      <c r="H75" s="115"/>
      <c r="I75" s="117"/>
    </row>
    <row r="76" spans="1:40" s="20" customFormat="1" ht="15.75" thickBot="1" x14ac:dyDescent="0.3">
      <c r="A76" s="21" t="s">
        <v>26</v>
      </c>
      <c r="B76" s="579"/>
      <c r="C76" s="580"/>
      <c r="D76" s="705">
        <f>[3]TDSheet!$I$246</f>
        <v>6.5</v>
      </c>
      <c r="E76" s="705"/>
      <c r="F76" s="585">
        <f>[4]TDSheet!$I$245</f>
        <v>7.8</v>
      </c>
      <c r="G76" s="586"/>
      <c r="H76" s="115"/>
      <c r="I76" s="117"/>
    </row>
    <row r="77" spans="1:40" s="2" customFormat="1" ht="15.75" thickBot="1" x14ac:dyDescent="0.3">
      <c r="A77" s="16"/>
      <c r="B77" s="88"/>
      <c r="C77" s="88"/>
      <c r="D77" s="89"/>
      <c r="E77" s="89"/>
      <c r="F77" s="88"/>
      <c r="G77" s="90"/>
      <c r="H77" s="115"/>
      <c r="I77" s="117"/>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row>
    <row r="78" spans="1:40" s="2" customFormat="1" ht="32.25" customHeight="1" x14ac:dyDescent="0.25">
      <c r="A78" s="483" t="s">
        <v>28</v>
      </c>
      <c r="B78" s="485" t="s">
        <v>861</v>
      </c>
      <c r="C78" s="485"/>
      <c r="D78" s="485"/>
      <c r="E78" s="485"/>
      <c r="F78" s="485"/>
      <c r="G78" s="486"/>
      <c r="H78" s="115"/>
      <c r="I78" s="117"/>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row>
    <row r="79" spans="1:40" s="2" customFormat="1" ht="300.75" customHeight="1" thickBot="1" x14ac:dyDescent="0.3">
      <c r="A79" s="503"/>
      <c r="B79" s="489"/>
      <c r="C79" s="489"/>
      <c r="D79" s="489"/>
      <c r="E79" s="489"/>
      <c r="F79" s="489"/>
      <c r="G79" s="490"/>
      <c r="H79" s="115"/>
      <c r="I79" s="117"/>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row>
    <row r="80" spans="1:40" ht="15.75" thickBot="1" x14ac:dyDescent="0.3"/>
    <row r="81" spans="1:40" s="40" customFormat="1" ht="25.5" customHeight="1" x14ac:dyDescent="0.25">
      <c r="A81" s="79" t="s">
        <v>0</v>
      </c>
      <c r="B81" s="671" t="s">
        <v>499</v>
      </c>
      <c r="C81" s="671"/>
      <c r="D81" s="671"/>
      <c r="E81" s="671"/>
      <c r="F81" s="671"/>
      <c r="G81" s="672"/>
      <c r="H81" s="115"/>
      <c r="I81" s="116"/>
    </row>
    <row r="82" spans="1:40" s="1" customFormat="1" ht="28.5" customHeight="1" x14ac:dyDescent="0.25">
      <c r="A82" s="41" t="s">
        <v>2</v>
      </c>
      <c r="B82" s="677" t="s">
        <v>428</v>
      </c>
      <c r="C82" s="677"/>
      <c r="D82" s="677"/>
      <c r="E82" s="677"/>
      <c r="F82" s="677"/>
      <c r="G82" s="678"/>
      <c r="H82" s="270"/>
      <c r="I82" s="80"/>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row>
    <row r="83" spans="1:40" s="1" customFormat="1" ht="18.75" customHeight="1" x14ac:dyDescent="0.25">
      <c r="A83" s="41" t="s">
        <v>4</v>
      </c>
      <c r="B83" s="507">
        <v>75</v>
      </c>
      <c r="C83" s="507"/>
      <c r="D83" s="507"/>
      <c r="E83" s="507"/>
      <c r="F83" s="507"/>
      <c r="G83" s="508"/>
      <c r="H83" s="270"/>
      <c r="I83" s="80"/>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row>
    <row r="84" spans="1:40" s="43" customFormat="1" ht="45.75" customHeight="1" x14ac:dyDescent="0.25">
      <c r="A84" s="45" t="s">
        <v>5</v>
      </c>
      <c r="B84" s="706" t="s">
        <v>6</v>
      </c>
      <c r="C84" s="706"/>
      <c r="D84" s="706"/>
      <c r="E84" s="706"/>
      <c r="F84" s="706"/>
      <c r="G84" s="707"/>
      <c r="H84" s="270"/>
      <c r="I84" s="80"/>
    </row>
    <row r="85" spans="1:40" x14ac:dyDescent="0.25">
      <c r="A85" s="696" t="s">
        <v>7</v>
      </c>
      <c r="B85" s="514" t="s">
        <v>9</v>
      </c>
      <c r="C85" s="514"/>
      <c r="D85" s="514"/>
      <c r="E85" s="514"/>
      <c r="F85" s="514"/>
      <c r="G85" s="515"/>
      <c r="H85" s="115"/>
    </row>
    <row r="86" spans="1:40" x14ac:dyDescent="0.25">
      <c r="A86" s="696"/>
      <c r="B86" s="514" t="s">
        <v>10</v>
      </c>
      <c r="C86" s="514"/>
      <c r="D86" s="514"/>
      <c r="E86" s="514"/>
      <c r="F86" s="514"/>
      <c r="G86" s="515"/>
      <c r="H86" s="115"/>
    </row>
    <row r="87" spans="1:40" s="1" customFormat="1" ht="20.25" customHeight="1" x14ac:dyDescent="0.25">
      <c r="A87" s="696"/>
      <c r="B87" s="697"/>
      <c r="C87" s="697"/>
      <c r="D87" s="269" t="s">
        <v>8</v>
      </c>
      <c r="E87" s="269" t="s">
        <v>11</v>
      </c>
      <c r="F87" s="269" t="s">
        <v>8</v>
      </c>
      <c r="G87" s="46" t="s">
        <v>11</v>
      </c>
      <c r="H87" s="270"/>
      <c r="I87" s="80"/>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row>
    <row r="88" spans="1:40" s="1" customFormat="1" ht="20.25" customHeight="1" x14ac:dyDescent="0.25">
      <c r="A88" s="47" t="s">
        <v>429</v>
      </c>
      <c r="B88" s="697"/>
      <c r="C88" s="697"/>
      <c r="D88" s="269">
        <v>30</v>
      </c>
      <c r="E88" s="269">
        <v>26.4</v>
      </c>
      <c r="F88" s="62">
        <v>45</v>
      </c>
      <c r="G88" s="46">
        <v>39.6</v>
      </c>
      <c r="H88" s="270"/>
      <c r="I88" s="80"/>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row>
    <row r="89" spans="1:40" s="1" customFormat="1" ht="36.75" customHeight="1" x14ac:dyDescent="0.25">
      <c r="A89" s="205" t="s">
        <v>431</v>
      </c>
      <c r="B89" s="697"/>
      <c r="C89" s="697"/>
      <c r="D89" s="263">
        <v>0</v>
      </c>
      <c r="E89" s="139">
        <v>10</v>
      </c>
      <c r="F89" s="263">
        <v>0</v>
      </c>
      <c r="G89" s="308">
        <v>15</v>
      </c>
      <c r="H89" s="270"/>
      <c r="I89" s="80"/>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row>
    <row r="90" spans="1:40" s="1" customFormat="1" ht="20.25" customHeight="1" x14ac:dyDescent="0.25">
      <c r="A90" s="47" t="s">
        <v>422</v>
      </c>
      <c r="B90" s="697"/>
      <c r="C90" s="697"/>
      <c r="D90" s="356">
        <v>112</v>
      </c>
      <c r="E90" s="269">
        <v>112</v>
      </c>
      <c r="F90" s="356">
        <v>135</v>
      </c>
      <c r="G90" s="46">
        <v>135</v>
      </c>
      <c r="H90" s="270"/>
      <c r="I90" s="80"/>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row>
    <row r="91" spans="1:40" s="1" customFormat="1" ht="20.25" customHeight="1" x14ac:dyDescent="0.25">
      <c r="A91" s="47" t="s">
        <v>123</v>
      </c>
      <c r="B91" s="697"/>
      <c r="C91" s="697"/>
      <c r="D91" s="62">
        <v>60</v>
      </c>
      <c r="E91" s="62">
        <v>45</v>
      </c>
      <c r="F91" s="62">
        <f>(D91*180)/150</f>
        <v>72</v>
      </c>
      <c r="G91" s="48">
        <f>(E91*180)/150</f>
        <v>54</v>
      </c>
      <c r="H91" s="190">
        <f>(D91+D92+D93)/3</f>
        <v>64.333333333333329</v>
      </c>
      <c r="I91" s="189">
        <f>(F91+F92+F93)/3</f>
        <v>77.333333333333329</v>
      </c>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row>
    <row r="92" spans="1:40" s="1" customFormat="1" ht="20.25" customHeight="1" x14ac:dyDescent="0.25">
      <c r="A92" s="47" t="s">
        <v>124</v>
      </c>
      <c r="B92" s="697"/>
      <c r="C92" s="697"/>
      <c r="D92" s="62">
        <v>64</v>
      </c>
      <c r="E92" s="62">
        <v>45</v>
      </c>
      <c r="F92" s="62">
        <v>77</v>
      </c>
      <c r="G92" s="48">
        <f t="shared" ref="G92:G96" si="6">(E92*180)/150</f>
        <v>54</v>
      </c>
      <c r="H92" s="270"/>
      <c r="I92" s="80"/>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row>
    <row r="93" spans="1:40" s="1" customFormat="1" ht="20.25" customHeight="1" x14ac:dyDescent="0.25">
      <c r="A93" s="47" t="s">
        <v>125</v>
      </c>
      <c r="B93" s="697"/>
      <c r="C93" s="697"/>
      <c r="D93" s="62">
        <v>69</v>
      </c>
      <c r="E93" s="62">
        <v>45</v>
      </c>
      <c r="F93" s="62">
        <v>83</v>
      </c>
      <c r="G93" s="48">
        <f t="shared" si="6"/>
        <v>54</v>
      </c>
      <c r="H93" s="270"/>
      <c r="I93" s="18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row>
    <row r="94" spans="1:40" s="1" customFormat="1" ht="20.25" customHeight="1" x14ac:dyDescent="0.25">
      <c r="A94" s="47" t="s">
        <v>469</v>
      </c>
      <c r="B94" s="697"/>
      <c r="C94" s="697"/>
      <c r="D94" s="269">
        <v>75</v>
      </c>
      <c r="E94" s="62">
        <v>45</v>
      </c>
      <c r="F94" s="62">
        <v>90</v>
      </c>
      <c r="G94" s="48">
        <f t="shared" si="6"/>
        <v>54</v>
      </c>
      <c r="H94" s="270"/>
      <c r="I94" s="18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row>
    <row r="95" spans="1:40" s="1" customFormat="1" ht="20.25" customHeight="1" x14ac:dyDescent="0.25">
      <c r="A95" s="47" t="s">
        <v>136</v>
      </c>
      <c r="B95" s="697"/>
      <c r="C95" s="697"/>
      <c r="D95" s="269">
        <v>7.5</v>
      </c>
      <c r="E95" s="62">
        <v>6</v>
      </c>
      <c r="F95" s="62">
        <f>(D95*200)/165</f>
        <v>9.0909090909090917</v>
      </c>
      <c r="G95" s="48">
        <f t="shared" si="6"/>
        <v>7.2</v>
      </c>
      <c r="H95" s="270">
        <f>(D95+D96)/2</f>
        <v>7.75</v>
      </c>
      <c r="I95" s="80">
        <f>(F95+F96)/2</f>
        <v>9.3939393939393945</v>
      </c>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row>
    <row r="96" spans="1:40" s="1" customFormat="1" ht="20.25" customHeight="1" x14ac:dyDescent="0.25">
      <c r="A96" s="47" t="s">
        <v>135</v>
      </c>
      <c r="B96" s="697"/>
      <c r="C96" s="697"/>
      <c r="D96" s="269">
        <v>8</v>
      </c>
      <c r="E96" s="62">
        <v>6</v>
      </c>
      <c r="F96" s="62">
        <f>(D96*200)/165</f>
        <v>9.6969696969696972</v>
      </c>
      <c r="G96" s="48">
        <f t="shared" si="6"/>
        <v>7.2</v>
      </c>
      <c r="H96" s="270"/>
      <c r="I96" s="80"/>
      <c r="J96" s="43"/>
      <c r="K96" s="10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row>
    <row r="97" spans="1:40" s="1" customFormat="1" ht="20.25" customHeight="1" x14ac:dyDescent="0.25">
      <c r="A97" s="47" t="s">
        <v>430</v>
      </c>
      <c r="B97" s="697"/>
      <c r="C97" s="697"/>
      <c r="D97" s="62">
        <v>3</v>
      </c>
      <c r="E97" s="62">
        <v>3</v>
      </c>
      <c r="F97" s="62">
        <f t="shared" ref="F97:F99" si="7">(D97*200)/165</f>
        <v>3.6363636363636362</v>
      </c>
      <c r="G97" s="48">
        <f>(E97*200)/180</f>
        <v>3.3333333333333335</v>
      </c>
      <c r="H97" s="270"/>
      <c r="I97" s="80"/>
      <c r="J97" s="43"/>
      <c r="K97" s="10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row>
    <row r="98" spans="1:40" s="1" customFormat="1" ht="18" customHeight="1" x14ac:dyDescent="0.25">
      <c r="A98" s="82" t="s">
        <v>143</v>
      </c>
      <c r="B98" s="697"/>
      <c r="C98" s="697"/>
      <c r="D98" s="54">
        <v>3.6</v>
      </c>
      <c r="E98" s="83">
        <v>3</v>
      </c>
      <c r="F98" s="62">
        <f t="shared" si="7"/>
        <v>4.3636363636363633</v>
      </c>
      <c r="G98" s="48">
        <f t="shared" ref="G98:G99" si="8">(E98*200)/180</f>
        <v>3.3333333333333335</v>
      </c>
      <c r="H98" s="270"/>
      <c r="I98" s="80"/>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row>
    <row r="99" spans="1:40" s="1" customFormat="1" ht="18" customHeight="1" x14ac:dyDescent="0.25">
      <c r="A99" s="82" t="s">
        <v>382</v>
      </c>
      <c r="B99" s="697"/>
      <c r="C99" s="697"/>
      <c r="D99" s="83">
        <v>10</v>
      </c>
      <c r="E99" s="83">
        <v>9</v>
      </c>
      <c r="F99" s="62">
        <f t="shared" si="7"/>
        <v>12.121212121212121</v>
      </c>
      <c r="G99" s="48">
        <f t="shared" si="8"/>
        <v>10</v>
      </c>
      <c r="H99" s="270"/>
      <c r="I99" s="80"/>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row>
    <row r="100" spans="1:40" s="1" customFormat="1" ht="18" customHeight="1" x14ac:dyDescent="0.25">
      <c r="A100" s="82" t="s">
        <v>171</v>
      </c>
      <c r="B100" s="697"/>
      <c r="C100" s="697"/>
      <c r="D100" s="83">
        <v>3</v>
      </c>
      <c r="E100" s="83">
        <v>3</v>
      </c>
      <c r="F100" s="62">
        <v>4</v>
      </c>
      <c r="G100" s="48">
        <v>4</v>
      </c>
      <c r="H100" s="270"/>
      <c r="I100" s="18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row>
    <row r="101" spans="1:40" s="2" customFormat="1" ht="15.75" thickBot="1" x14ac:dyDescent="0.3">
      <c r="A101" s="50" t="s">
        <v>16</v>
      </c>
      <c r="B101" s="698"/>
      <c r="C101" s="698"/>
      <c r="D101" s="260"/>
      <c r="E101" s="106">
        <v>165</v>
      </c>
      <c r="F101" s="260">
        <v>0</v>
      </c>
      <c r="G101" s="53">
        <v>200</v>
      </c>
      <c r="H101" s="115"/>
      <c r="I101" s="117"/>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row>
    <row r="102" spans="1:40" s="81" customFormat="1" ht="15.75" customHeight="1" thickBot="1" x14ac:dyDescent="0.3">
      <c r="A102" s="701"/>
      <c r="B102" s="702"/>
      <c r="C102" s="702"/>
      <c r="D102" s="702"/>
      <c r="E102" s="702"/>
      <c r="F102" s="702"/>
      <c r="G102" s="703"/>
      <c r="H102" s="118"/>
      <c r="I102" s="119"/>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row>
    <row r="103" spans="1:40" s="2" customFormat="1" x14ac:dyDescent="0.25">
      <c r="A103" s="519" t="s">
        <v>20</v>
      </c>
      <c r="B103" s="520"/>
      <c r="C103" s="520"/>
      <c r="D103" s="520"/>
      <c r="E103" s="520"/>
      <c r="F103" s="520"/>
      <c r="G103" s="521"/>
      <c r="H103" s="115"/>
      <c r="I103" s="117"/>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row>
    <row r="104" spans="1:40" s="2" customFormat="1" x14ac:dyDescent="0.25">
      <c r="A104" s="87" t="s">
        <v>27</v>
      </c>
      <c r="B104" s="517"/>
      <c r="C104" s="517"/>
      <c r="D104" s="517" t="s">
        <v>423</v>
      </c>
      <c r="E104" s="517"/>
      <c r="F104" s="517" t="s">
        <v>278</v>
      </c>
      <c r="G104" s="518"/>
      <c r="H104" s="115"/>
      <c r="I104" s="117"/>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row>
    <row r="105" spans="1:40" s="2" customFormat="1" x14ac:dyDescent="0.25">
      <c r="A105" s="500" t="s">
        <v>25</v>
      </c>
      <c r="B105" s="501"/>
      <c r="C105" s="501"/>
      <c r="D105" s="501"/>
      <c r="E105" s="501"/>
      <c r="F105" s="501"/>
      <c r="G105" s="502"/>
      <c r="H105" s="115"/>
      <c r="I105" s="117"/>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row>
    <row r="106" spans="1:40" s="20" customFormat="1" x14ac:dyDescent="0.25">
      <c r="A106" s="18" t="s">
        <v>21</v>
      </c>
      <c r="B106" s="575"/>
      <c r="C106" s="576"/>
      <c r="D106" s="704">
        <f>[1]TDSheet!$E$172</f>
        <v>4.9000000000000004</v>
      </c>
      <c r="E106" s="704"/>
      <c r="F106" s="593">
        <f>[2]TDSheet!$E$171</f>
        <v>5.93</v>
      </c>
      <c r="G106" s="594"/>
      <c r="H106" s="115"/>
      <c r="I106" s="117"/>
    </row>
    <row r="107" spans="1:40" s="20" customFormat="1" x14ac:dyDescent="0.25">
      <c r="A107" s="18" t="s">
        <v>22</v>
      </c>
      <c r="B107" s="577"/>
      <c r="C107" s="578"/>
      <c r="D107" s="704">
        <f>[1]TDSheet!$F$172</f>
        <v>6.5</v>
      </c>
      <c r="E107" s="704"/>
      <c r="F107" s="581">
        <f>[2]TDSheet!$F$171</f>
        <v>7.9444400000000002</v>
      </c>
      <c r="G107" s="584"/>
      <c r="H107" s="115"/>
      <c r="I107" s="117"/>
    </row>
    <row r="108" spans="1:40" s="20" customFormat="1" x14ac:dyDescent="0.25">
      <c r="A108" s="18" t="s">
        <v>23</v>
      </c>
      <c r="B108" s="577"/>
      <c r="C108" s="578"/>
      <c r="D108" s="704">
        <f>[1]TDSheet!$G$172</f>
        <v>6.1</v>
      </c>
      <c r="E108" s="704"/>
      <c r="F108" s="581">
        <f>[2]TDSheet!$G$171</f>
        <v>7.5</v>
      </c>
      <c r="G108" s="584"/>
      <c r="H108" s="115"/>
      <c r="I108" s="117"/>
    </row>
    <row r="109" spans="1:40" s="20" customFormat="1" x14ac:dyDescent="0.25">
      <c r="A109" s="18" t="s">
        <v>24</v>
      </c>
      <c r="B109" s="577"/>
      <c r="C109" s="578"/>
      <c r="D109" s="704">
        <f>[1]TDSheet!$H$172</f>
        <v>122.2</v>
      </c>
      <c r="E109" s="704"/>
      <c r="F109" s="581">
        <f>[2]TDSheet!$H$171</f>
        <v>150</v>
      </c>
      <c r="G109" s="584"/>
      <c r="H109" s="115"/>
      <c r="I109" s="117"/>
    </row>
    <row r="110" spans="1:40" s="20" customFormat="1" ht="15.75" thickBot="1" x14ac:dyDescent="0.3">
      <c r="A110" s="21" t="s">
        <v>26</v>
      </c>
      <c r="B110" s="579"/>
      <c r="C110" s="580"/>
      <c r="D110" s="705">
        <f>[1]TDSheet!$I$172</f>
        <v>5.0999999999999996</v>
      </c>
      <c r="E110" s="705"/>
      <c r="F110" s="603">
        <f>[2]TDSheet!$I$171</f>
        <v>6.18</v>
      </c>
      <c r="G110" s="687"/>
      <c r="H110" s="115"/>
      <c r="I110" s="117"/>
    </row>
    <row r="111" spans="1:40" s="2" customFormat="1" ht="15.75" thickBot="1" x14ac:dyDescent="0.3">
      <c r="A111" s="16"/>
      <c r="B111" s="88"/>
      <c r="C111" s="88"/>
      <c r="D111" s="89"/>
      <c r="E111" s="89"/>
      <c r="F111" s="88"/>
      <c r="G111" s="90"/>
      <c r="H111" s="115"/>
      <c r="I111" s="117"/>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row>
    <row r="112" spans="1:40" s="2" customFormat="1" ht="32.25" customHeight="1" x14ac:dyDescent="0.25">
      <c r="A112" s="483" t="s">
        <v>28</v>
      </c>
      <c r="B112" s="485" t="s">
        <v>851</v>
      </c>
      <c r="C112" s="485"/>
      <c r="D112" s="485"/>
      <c r="E112" s="485"/>
      <c r="F112" s="485"/>
      <c r="G112" s="486"/>
      <c r="H112" s="115"/>
      <c r="I112" s="117"/>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row>
    <row r="113" spans="1:40" s="2" customFormat="1" ht="231" customHeight="1" thickBot="1" x14ac:dyDescent="0.3">
      <c r="A113" s="503"/>
      <c r="B113" s="489"/>
      <c r="C113" s="489"/>
      <c r="D113" s="489"/>
      <c r="E113" s="489"/>
      <c r="F113" s="489"/>
      <c r="G113" s="490"/>
      <c r="H113" s="115"/>
      <c r="I113" s="117"/>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row>
    <row r="114" spans="1:40" ht="15.75" thickBot="1" x14ac:dyDescent="0.3"/>
    <row r="115" spans="1:40" s="40" customFormat="1" ht="25.5" customHeight="1" x14ac:dyDescent="0.25">
      <c r="A115" s="79" t="s">
        <v>0</v>
      </c>
      <c r="B115" s="671" t="s">
        <v>515</v>
      </c>
      <c r="C115" s="671"/>
      <c r="D115" s="671"/>
      <c r="E115" s="671"/>
      <c r="F115" s="671"/>
      <c r="G115" s="672"/>
      <c r="H115" s="115"/>
      <c r="I115" s="116"/>
    </row>
    <row r="116" spans="1:40" s="1" customFormat="1" ht="28.5" customHeight="1" x14ac:dyDescent="0.25">
      <c r="A116" s="41" t="s">
        <v>2</v>
      </c>
      <c r="B116" s="677" t="s">
        <v>437</v>
      </c>
      <c r="C116" s="677"/>
      <c r="D116" s="677"/>
      <c r="E116" s="677"/>
      <c r="F116" s="677"/>
      <c r="G116" s="678"/>
      <c r="H116" s="270"/>
      <c r="I116" s="80"/>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row>
    <row r="117" spans="1:40" s="1" customFormat="1" ht="18.75" customHeight="1" x14ac:dyDescent="0.25">
      <c r="A117" s="41" t="s">
        <v>4</v>
      </c>
      <c r="B117" s="507" t="s">
        <v>438</v>
      </c>
      <c r="C117" s="507"/>
      <c r="D117" s="507"/>
      <c r="E117" s="507"/>
      <c r="F117" s="507"/>
      <c r="G117" s="508"/>
      <c r="H117" s="270"/>
      <c r="I117" s="80"/>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row>
    <row r="118" spans="1:40" s="43" customFormat="1" ht="45.75" customHeight="1" x14ac:dyDescent="0.25">
      <c r="A118" s="45" t="s">
        <v>5</v>
      </c>
      <c r="B118" s="673" t="s">
        <v>279</v>
      </c>
      <c r="C118" s="673"/>
      <c r="D118" s="673"/>
      <c r="E118" s="673"/>
      <c r="F118" s="673"/>
      <c r="G118" s="674"/>
      <c r="H118" s="270"/>
      <c r="I118" s="80"/>
    </row>
    <row r="119" spans="1:40" x14ac:dyDescent="0.25">
      <c r="A119" s="696" t="s">
        <v>7</v>
      </c>
      <c r="B119" s="514" t="s">
        <v>9</v>
      </c>
      <c r="C119" s="514"/>
      <c r="D119" s="514"/>
      <c r="E119" s="514"/>
      <c r="F119" s="514"/>
      <c r="G119" s="515"/>
      <c r="H119" s="115"/>
    </row>
    <row r="120" spans="1:40" x14ac:dyDescent="0.25">
      <c r="A120" s="696"/>
      <c r="B120" s="514" t="s">
        <v>10</v>
      </c>
      <c r="C120" s="514"/>
      <c r="D120" s="514"/>
      <c r="E120" s="514"/>
      <c r="F120" s="514"/>
      <c r="G120" s="515"/>
      <c r="H120" s="115"/>
    </row>
    <row r="121" spans="1:40" s="1" customFormat="1" ht="20.25" customHeight="1" x14ac:dyDescent="0.25">
      <c r="A121" s="696"/>
      <c r="B121" s="697"/>
      <c r="C121" s="697"/>
      <c r="D121" s="269" t="s">
        <v>8</v>
      </c>
      <c r="E121" s="269" t="s">
        <v>11</v>
      </c>
      <c r="F121" s="269" t="s">
        <v>8</v>
      </c>
      <c r="G121" s="46" t="s">
        <v>11</v>
      </c>
      <c r="H121" s="270"/>
      <c r="I121" s="80"/>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row>
    <row r="122" spans="1:40" s="1" customFormat="1" ht="20.25" customHeight="1" x14ac:dyDescent="0.25">
      <c r="A122" s="47" t="s">
        <v>429</v>
      </c>
      <c r="B122" s="697"/>
      <c r="C122" s="697"/>
      <c r="D122" s="269">
        <v>30</v>
      </c>
      <c r="E122" s="269">
        <v>26.4</v>
      </c>
      <c r="F122" s="62">
        <v>45</v>
      </c>
      <c r="G122" s="46">
        <v>39.6</v>
      </c>
      <c r="H122" s="270"/>
      <c r="I122" s="80"/>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row>
    <row r="123" spans="1:40" s="1" customFormat="1" ht="36.75" customHeight="1" x14ac:dyDescent="0.25">
      <c r="A123" s="205" t="s">
        <v>431</v>
      </c>
      <c r="B123" s="697"/>
      <c r="C123" s="697"/>
      <c r="D123" s="263">
        <v>0</v>
      </c>
      <c r="E123" s="139">
        <v>10</v>
      </c>
      <c r="F123" s="263">
        <v>0</v>
      </c>
      <c r="G123" s="308">
        <v>15</v>
      </c>
      <c r="H123" s="270"/>
      <c r="I123" s="80"/>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row>
    <row r="124" spans="1:40" s="1" customFormat="1" ht="20.25" customHeight="1" x14ac:dyDescent="0.25">
      <c r="A124" s="47" t="s">
        <v>422</v>
      </c>
      <c r="B124" s="697"/>
      <c r="C124" s="697"/>
      <c r="D124" s="356">
        <v>110</v>
      </c>
      <c r="E124" s="269">
        <v>110</v>
      </c>
      <c r="F124" s="356">
        <v>130</v>
      </c>
      <c r="G124" s="361">
        <v>130</v>
      </c>
      <c r="H124" s="270"/>
      <c r="I124" s="80"/>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row>
    <row r="125" spans="1:40" s="1" customFormat="1" ht="20.25" customHeight="1" x14ac:dyDescent="0.25">
      <c r="A125" s="47" t="s">
        <v>123</v>
      </c>
      <c r="B125" s="697"/>
      <c r="C125" s="697"/>
      <c r="D125" s="269">
        <v>40</v>
      </c>
      <c r="E125" s="62">
        <v>30</v>
      </c>
      <c r="F125" s="62">
        <f>(D125*180)/150</f>
        <v>48</v>
      </c>
      <c r="G125" s="183">
        <f>(E125*180)/150</f>
        <v>36</v>
      </c>
      <c r="H125" s="269">
        <f>(D125+D126+D127)/3</f>
        <v>43</v>
      </c>
      <c r="I125" s="153">
        <f>(F125+F126+F127)/3</f>
        <v>51.6</v>
      </c>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row>
    <row r="126" spans="1:40" s="1" customFormat="1" ht="20.25" customHeight="1" x14ac:dyDescent="0.25">
      <c r="A126" s="47" t="s">
        <v>124</v>
      </c>
      <c r="B126" s="697"/>
      <c r="C126" s="697"/>
      <c r="D126" s="62">
        <v>43</v>
      </c>
      <c r="E126" s="62">
        <v>30</v>
      </c>
      <c r="F126" s="62">
        <f t="shared" ref="F126:F132" si="9">(D126*180)/150</f>
        <v>51.6</v>
      </c>
      <c r="G126" s="48">
        <f t="shared" ref="G126:G132" si="10">(E126*180)/150</f>
        <v>36</v>
      </c>
      <c r="H126" s="270"/>
      <c r="I126" s="80"/>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row>
    <row r="127" spans="1:40" s="1" customFormat="1" ht="20.25" customHeight="1" x14ac:dyDescent="0.25">
      <c r="A127" s="47" t="s">
        <v>125</v>
      </c>
      <c r="B127" s="697"/>
      <c r="C127" s="697"/>
      <c r="D127" s="269">
        <v>46</v>
      </c>
      <c r="E127" s="62">
        <v>30</v>
      </c>
      <c r="F127" s="62">
        <f t="shared" si="9"/>
        <v>55.2</v>
      </c>
      <c r="G127" s="48">
        <f t="shared" si="10"/>
        <v>36</v>
      </c>
      <c r="H127" s="270"/>
      <c r="I127" s="189"/>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row>
    <row r="128" spans="1:40" s="1" customFormat="1" ht="20.25" customHeight="1" x14ac:dyDescent="0.25">
      <c r="A128" s="47" t="s">
        <v>468</v>
      </c>
      <c r="B128" s="697"/>
      <c r="C128" s="697"/>
      <c r="D128" s="269">
        <v>50</v>
      </c>
      <c r="E128" s="62">
        <v>30</v>
      </c>
      <c r="F128" s="62">
        <f t="shared" si="9"/>
        <v>60</v>
      </c>
      <c r="G128" s="48">
        <f t="shared" si="10"/>
        <v>36</v>
      </c>
      <c r="H128" s="270"/>
      <c r="I128" s="189"/>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row>
    <row r="129" spans="1:40" s="1" customFormat="1" ht="20.25" customHeight="1" x14ac:dyDescent="0.25">
      <c r="A129" s="47" t="s">
        <v>136</v>
      </c>
      <c r="B129" s="697"/>
      <c r="C129" s="697"/>
      <c r="D129" s="269">
        <v>7.5</v>
      </c>
      <c r="E129" s="62">
        <v>6</v>
      </c>
      <c r="F129" s="62">
        <f>(D129*200)/165</f>
        <v>9.0909090909090917</v>
      </c>
      <c r="G129" s="48">
        <f t="shared" si="10"/>
        <v>7.2</v>
      </c>
      <c r="H129" s="62">
        <f>(D129+D130)/2</f>
        <v>7.75</v>
      </c>
      <c r="I129" s="230">
        <f>(F129+F130)/2</f>
        <v>9.3939393939393945</v>
      </c>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row>
    <row r="130" spans="1:40" s="1" customFormat="1" ht="20.25" customHeight="1" x14ac:dyDescent="0.25">
      <c r="A130" s="47" t="s">
        <v>135</v>
      </c>
      <c r="B130" s="697"/>
      <c r="C130" s="697"/>
      <c r="D130" s="269">
        <v>8</v>
      </c>
      <c r="E130" s="62">
        <v>6</v>
      </c>
      <c r="F130" s="62">
        <f>(D130*200)/165</f>
        <v>9.6969696969696972</v>
      </c>
      <c r="G130" s="48">
        <f t="shared" si="10"/>
        <v>7.2</v>
      </c>
      <c r="H130" s="270"/>
      <c r="I130" s="80"/>
      <c r="J130" s="43"/>
      <c r="K130" s="10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row>
    <row r="131" spans="1:40" s="1" customFormat="1" ht="18" customHeight="1" x14ac:dyDescent="0.25">
      <c r="A131" s="82" t="s">
        <v>143</v>
      </c>
      <c r="B131" s="697"/>
      <c r="C131" s="697"/>
      <c r="D131" s="54">
        <v>7.2</v>
      </c>
      <c r="E131" s="83">
        <v>6</v>
      </c>
      <c r="F131" s="62">
        <f t="shared" si="9"/>
        <v>8.64</v>
      </c>
      <c r="G131" s="48">
        <f t="shared" si="10"/>
        <v>7.2</v>
      </c>
      <c r="H131" s="270"/>
      <c r="I131" s="80"/>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row>
    <row r="132" spans="1:40" s="1" customFormat="1" ht="18" customHeight="1" x14ac:dyDescent="0.25">
      <c r="A132" s="82" t="s">
        <v>435</v>
      </c>
      <c r="B132" s="697"/>
      <c r="C132" s="697"/>
      <c r="D132" s="83">
        <v>12.2</v>
      </c>
      <c r="E132" s="83">
        <v>12</v>
      </c>
      <c r="F132" s="62">
        <f t="shared" si="9"/>
        <v>14.64</v>
      </c>
      <c r="G132" s="48">
        <f t="shared" si="10"/>
        <v>14.4</v>
      </c>
      <c r="H132" s="270"/>
      <c r="I132" s="80"/>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row>
    <row r="133" spans="1:40" s="1" customFormat="1" ht="18" customHeight="1" x14ac:dyDescent="0.25">
      <c r="A133" s="82" t="s">
        <v>129</v>
      </c>
      <c r="B133" s="697"/>
      <c r="C133" s="697"/>
      <c r="D133" s="83">
        <v>3</v>
      </c>
      <c r="E133" s="83">
        <v>3</v>
      </c>
      <c r="F133" s="62">
        <v>4</v>
      </c>
      <c r="G133" s="48">
        <v>4</v>
      </c>
      <c r="H133" s="270"/>
      <c r="I133" s="189"/>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row>
    <row r="134" spans="1:40" s="200" customFormat="1" ht="18" customHeight="1" x14ac:dyDescent="0.25">
      <c r="A134" s="104" t="s">
        <v>848</v>
      </c>
      <c r="B134" s="708"/>
      <c r="C134" s="708"/>
      <c r="D134" s="71">
        <v>6</v>
      </c>
      <c r="E134" s="71">
        <v>4.5</v>
      </c>
      <c r="F134" s="134">
        <v>7.5</v>
      </c>
      <c r="G134" s="68">
        <v>5.5</v>
      </c>
      <c r="H134" s="270"/>
      <c r="I134" s="189"/>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row>
    <row r="135" spans="1:40" s="2" customFormat="1" ht="15.75" thickBot="1" x14ac:dyDescent="0.3">
      <c r="A135" s="50" t="s">
        <v>16</v>
      </c>
      <c r="B135" s="698"/>
      <c r="C135" s="698"/>
      <c r="D135" s="260"/>
      <c r="E135" s="106">
        <v>165</v>
      </c>
      <c r="F135" s="260">
        <v>0</v>
      </c>
      <c r="G135" s="53">
        <v>200</v>
      </c>
      <c r="H135" s="115"/>
      <c r="I135" s="117"/>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40" s="81" customFormat="1" ht="15.75" customHeight="1" thickBot="1" x14ac:dyDescent="0.3">
      <c r="A136" s="701"/>
      <c r="B136" s="702"/>
      <c r="C136" s="702"/>
      <c r="D136" s="702"/>
      <c r="E136" s="702"/>
      <c r="F136" s="702"/>
      <c r="G136" s="703"/>
      <c r="H136" s="118"/>
      <c r="I136" s="119"/>
      <c r="J136" s="108"/>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row>
    <row r="137" spans="1:40" s="2" customFormat="1" x14ac:dyDescent="0.25">
      <c r="A137" s="519" t="s">
        <v>20</v>
      </c>
      <c r="B137" s="520"/>
      <c r="C137" s="520"/>
      <c r="D137" s="520"/>
      <c r="E137" s="520"/>
      <c r="F137" s="520"/>
      <c r="G137" s="521"/>
      <c r="H137" s="115"/>
      <c r="I137" s="117"/>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40" s="2" customFormat="1" x14ac:dyDescent="0.25">
      <c r="A138" s="87" t="s">
        <v>27</v>
      </c>
      <c r="B138" s="517"/>
      <c r="C138" s="517"/>
      <c r="D138" s="517" t="s">
        <v>423</v>
      </c>
      <c r="E138" s="517"/>
      <c r="F138" s="517" t="s">
        <v>278</v>
      </c>
      <c r="G138" s="518"/>
      <c r="H138" s="115"/>
      <c r="I138" s="117"/>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40" s="2" customFormat="1" x14ac:dyDescent="0.25">
      <c r="A139" s="500" t="s">
        <v>25</v>
      </c>
      <c r="B139" s="501"/>
      <c r="C139" s="501"/>
      <c r="D139" s="501"/>
      <c r="E139" s="501"/>
      <c r="F139" s="501"/>
      <c r="G139" s="502"/>
      <c r="H139" s="115"/>
      <c r="I139" s="117"/>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40" s="20" customFormat="1" x14ac:dyDescent="0.25">
      <c r="A140" s="18" t="s">
        <v>21</v>
      </c>
      <c r="B140" s="575"/>
      <c r="C140" s="576"/>
      <c r="D140" s="704">
        <f>[1]TDSheet!$E$58</f>
        <v>3.6</v>
      </c>
      <c r="E140" s="704"/>
      <c r="F140" s="581">
        <f>[2]TDSheet!$E$662</f>
        <v>4.0999999999999996</v>
      </c>
      <c r="G140" s="584"/>
      <c r="H140" s="115"/>
      <c r="I140" s="117"/>
    </row>
    <row r="141" spans="1:40" s="20" customFormat="1" x14ac:dyDescent="0.25">
      <c r="A141" s="18" t="s">
        <v>22</v>
      </c>
      <c r="B141" s="577"/>
      <c r="C141" s="578"/>
      <c r="D141" s="704">
        <f>[1]TDSheet!$F$58</f>
        <v>6.3</v>
      </c>
      <c r="E141" s="704"/>
      <c r="F141" s="581">
        <f>[2]TDSheet!$F$662</f>
        <v>8</v>
      </c>
      <c r="G141" s="584"/>
      <c r="H141" s="115"/>
      <c r="I141" s="117"/>
    </row>
    <row r="142" spans="1:40" s="20" customFormat="1" x14ac:dyDescent="0.25">
      <c r="A142" s="18" t="s">
        <v>23</v>
      </c>
      <c r="B142" s="577"/>
      <c r="C142" s="578"/>
      <c r="D142" s="704">
        <f>[1]TDSheet!$G$58</f>
        <v>12.1</v>
      </c>
      <c r="E142" s="704"/>
      <c r="F142" s="581">
        <f>[2]TDSheet!$G$662</f>
        <v>15.2</v>
      </c>
      <c r="G142" s="584"/>
      <c r="H142" s="115"/>
      <c r="I142" s="117"/>
    </row>
    <row r="143" spans="1:40" s="20" customFormat="1" x14ac:dyDescent="0.25">
      <c r="A143" s="18" t="s">
        <v>24</v>
      </c>
      <c r="B143" s="577"/>
      <c r="C143" s="578"/>
      <c r="D143" s="704">
        <f>[1]TDSheet!$H$58</f>
        <v>153.1</v>
      </c>
      <c r="E143" s="704"/>
      <c r="F143" s="581">
        <f>[2]TDSheet!$H$662</f>
        <v>188</v>
      </c>
      <c r="G143" s="584"/>
      <c r="H143" s="115"/>
      <c r="I143" s="117"/>
    </row>
    <row r="144" spans="1:40" s="20" customFormat="1" ht="15.75" thickBot="1" x14ac:dyDescent="0.3">
      <c r="A144" s="21" t="s">
        <v>26</v>
      </c>
      <c r="B144" s="579"/>
      <c r="C144" s="580"/>
      <c r="D144" s="705">
        <f>[1]TDSheet!$I$58</f>
        <v>4.4000000000000004</v>
      </c>
      <c r="E144" s="705"/>
      <c r="F144" s="585">
        <f>[2]TDSheet!$I$662</f>
        <v>5.3</v>
      </c>
      <c r="G144" s="586"/>
      <c r="H144" s="115"/>
      <c r="I144" s="117"/>
    </row>
    <row r="145" spans="1:40" s="2" customFormat="1" ht="15.75" thickBot="1" x14ac:dyDescent="0.3">
      <c r="A145" s="16"/>
      <c r="B145" s="88"/>
      <c r="C145" s="88"/>
      <c r="D145" s="89"/>
      <c r="E145" s="89"/>
      <c r="F145" s="88"/>
      <c r="G145" s="90"/>
      <c r="H145" s="115"/>
      <c r="I145" s="117"/>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row>
    <row r="146" spans="1:40" s="2" customFormat="1" ht="32.25" customHeight="1" x14ac:dyDescent="0.25">
      <c r="A146" s="483" t="s">
        <v>28</v>
      </c>
      <c r="B146" s="485" t="s">
        <v>850</v>
      </c>
      <c r="C146" s="485"/>
      <c r="D146" s="485"/>
      <c r="E146" s="485"/>
      <c r="F146" s="485"/>
      <c r="G146" s="486"/>
      <c r="H146" s="115"/>
      <c r="I146" s="117"/>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row>
    <row r="147" spans="1:40" s="2" customFormat="1" ht="212.25" customHeight="1" thickBot="1" x14ac:dyDescent="0.3">
      <c r="A147" s="503"/>
      <c r="B147" s="489"/>
      <c r="C147" s="489"/>
      <c r="D147" s="489"/>
      <c r="E147" s="489"/>
      <c r="F147" s="489"/>
      <c r="G147" s="490"/>
      <c r="H147" s="115"/>
      <c r="I147" s="117"/>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row>
    <row r="148" spans="1:40" ht="15.75" thickBot="1" x14ac:dyDescent="0.3"/>
    <row r="149" spans="1:40" s="40" customFormat="1" ht="25.5" customHeight="1" x14ac:dyDescent="0.25">
      <c r="A149" s="79" t="s">
        <v>0</v>
      </c>
      <c r="B149" s="671" t="s">
        <v>517</v>
      </c>
      <c r="C149" s="671"/>
      <c r="D149" s="671"/>
      <c r="E149" s="671"/>
      <c r="F149" s="671"/>
      <c r="G149" s="672"/>
      <c r="H149" s="115"/>
      <c r="I149" s="116"/>
    </row>
    <row r="150" spans="1:40" s="1" customFormat="1" ht="28.5" customHeight="1" x14ac:dyDescent="0.25">
      <c r="A150" s="41" t="s">
        <v>2</v>
      </c>
      <c r="B150" s="677" t="s">
        <v>439</v>
      </c>
      <c r="C150" s="677"/>
      <c r="D150" s="677"/>
      <c r="E150" s="677"/>
      <c r="F150" s="677"/>
      <c r="G150" s="678"/>
      <c r="H150" s="270"/>
      <c r="I150" s="80"/>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row>
    <row r="151" spans="1:40" s="1" customFormat="1" ht="18.75" customHeight="1" x14ac:dyDescent="0.25">
      <c r="A151" s="41" t="s">
        <v>4</v>
      </c>
      <c r="B151" s="507" t="s">
        <v>436</v>
      </c>
      <c r="C151" s="507"/>
      <c r="D151" s="507"/>
      <c r="E151" s="507"/>
      <c r="F151" s="507"/>
      <c r="G151" s="508"/>
      <c r="H151" s="270"/>
      <c r="I151" s="80"/>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row>
    <row r="152" spans="1:40" s="43" customFormat="1" ht="45.75" customHeight="1" x14ac:dyDescent="0.25">
      <c r="A152" s="45" t="s">
        <v>5</v>
      </c>
      <c r="B152" s="509" t="s">
        <v>279</v>
      </c>
      <c r="C152" s="509"/>
      <c r="D152" s="509"/>
      <c r="E152" s="509"/>
      <c r="F152" s="509"/>
      <c r="G152" s="510"/>
      <c r="H152" s="270"/>
      <c r="I152" s="80"/>
    </row>
    <row r="153" spans="1:40" x14ac:dyDescent="0.25">
      <c r="A153" s="696" t="s">
        <v>7</v>
      </c>
      <c r="B153" s="514" t="s">
        <v>9</v>
      </c>
      <c r="C153" s="514"/>
      <c r="D153" s="514"/>
      <c r="E153" s="514"/>
      <c r="F153" s="514"/>
      <c r="G153" s="515"/>
      <c r="H153" s="115"/>
    </row>
    <row r="154" spans="1:40" x14ac:dyDescent="0.25">
      <c r="A154" s="696"/>
      <c r="B154" s="514" t="s">
        <v>10</v>
      </c>
      <c r="C154" s="514"/>
      <c r="D154" s="514"/>
      <c r="E154" s="514"/>
      <c r="F154" s="514"/>
      <c r="G154" s="515"/>
      <c r="H154" s="115"/>
    </row>
    <row r="155" spans="1:40" s="1" customFormat="1" ht="20.25" customHeight="1" x14ac:dyDescent="0.25">
      <c r="A155" s="696"/>
      <c r="B155" s="697"/>
      <c r="C155" s="697"/>
      <c r="D155" s="269" t="s">
        <v>8</v>
      </c>
      <c r="E155" s="269" t="s">
        <v>11</v>
      </c>
      <c r="F155" s="269" t="s">
        <v>8</v>
      </c>
      <c r="G155" s="46" t="s">
        <v>11</v>
      </c>
      <c r="H155" s="270"/>
      <c r="I155" s="80"/>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row>
    <row r="156" spans="1:40" s="1" customFormat="1" ht="20.25" customHeight="1" x14ac:dyDescent="0.25">
      <c r="A156" s="47" t="s">
        <v>15</v>
      </c>
      <c r="B156" s="697"/>
      <c r="C156" s="697"/>
      <c r="D156" s="356">
        <v>98</v>
      </c>
      <c r="E156" s="269">
        <v>98</v>
      </c>
      <c r="F156" s="356">
        <f>(D156*200)/150</f>
        <v>130.66666666666666</v>
      </c>
      <c r="G156" s="356">
        <f>(E156*200)/150</f>
        <v>130.66666666666666</v>
      </c>
      <c r="H156" s="270"/>
      <c r="I156" s="80"/>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row>
    <row r="157" spans="1:40" s="1" customFormat="1" ht="20.25" customHeight="1" x14ac:dyDescent="0.25">
      <c r="A157" s="47" t="s">
        <v>123</v>
      </c>
      <c r="B157" s="697"/>
      <c r="C157" s="697"/>
      <c r="D157" s="62">
        <v>50</v>
      </c>
      <c r="E157" s="62">
        <v>38</v>
      </c>
      <c r="F157" s="60">
        <v>63</v>
      </c>
      <c r="G157" s="48">
        <v>51</v>
      </c>
      <c r="H157" s="190">
        <f>(D157+D158+D159)/3</f>
        <v>54</v>
      </c>
      <c r="I157" s="189">
        <f>(F157+F158+F159)/3</f>
        <v>68.777777777777771</v>
      </c>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row>
    <row r="158" spans="1:40" s="1" customFormat="1" ht="20.25" customHeight="1" x14ac:dyDescent="0.25">
      <c r="A158" s="47" t="s">
        <v>124</v>
      </c>
      <c r="B158" s="697"/>
      <c r="C158" s="697"/>
      <c r="D158" s="62">
        <v>54</v>
      </c>
      <c r="E158" s="62">
        <v>38</v>
      </c>
      <c r="F158" s="60">
        <v>66</v>
      </c>
      <c r="G158" s="48">
        <v>51</v>
      </c>
      <c r="H158" s="270"/>
      <c r="I158" s="80"/>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row>
    <row r="159" spans="1:40" s="1" customFormat="1" ht="20.25" customHeight="1" x14ac:dyDescent="0.25">
      <c r="A159" s="47" t="s">
        <v>125</v>
      </c>
      <c r="B159" s="697"/>
      <c r="C159" s="697"/>
      <c r="D159" s="269">
        <v>58</v>
      </c>
      <c r="E159" s="62">
        <v>38</v>
      </c>
      <c r="F159" s="60">
        <f t="shared" ref="F159:F165" si="11">(D159*200)/150</f>
        <v>77.333333333333329</v>
      </c>
      <c r="G159" s="48">
        <v>51</v>
      </c>
      <c r="H159" s="270"/>
      <c r="I159" s="189"/>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row>
    <row r="160" spans="1:40" s="1" customFormat="1" ht="20.25" customHeight="1" x14ac:dyDescent="0.25">
      <c r="A160" s="47" t="s">
        <v>468</v>
      </c>
      <c r="B160" s="697"/>
      <c r="C160" s="697"/>
      <c r="D160" s="269">
        <v>63</v>
      </c>
      <c r="E160" s="62">
        <v>38</v>
      </c>
      <c r="F160" s="60">
        <f t="shared" si="11"/>
        <v>84</v>
      </c>
      <c r="G160" s="48">
        <v>51</v>
      </c>
      <c r="H160" s="270"/>
      <c r="I160" s="189"/>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row>
    <row r="161" spans="1:40" s="1" customFormat="1" ht="20.25" customHeight="1" x14ac:dyDescent="0.25">
      <c r="A161" s="47" t="s">
        <v>136</v>
      </c>
      <c r="B161" s="697"/>
      <c r="C161" s="697"/>
      <c r="D161" s="269">
        <v>7.3</v>
      </c>
      <c r="E161" s="62">
        <v>6</v>
      </c>
      <c r="F161" s="60">
        <v>10</v>
      </c>
      <c r="G161" s="48">
        <f t="shared" ref="G161:G165" si="12">(E161*200)/150</f>
        <v>8</v>
      </c>
      <c r="H161" s="270">
        <f>(D161+D162)/2</f>
        <v>7.65</v>
      </c>
      <c r="I161" s="80">
        <f>(F161+F162)/2</f>
        <v>10.5</v>
      </c>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row>
    <row r="162" spans="1:40" s="1" customFormat="1" ht="20.25" customHeight="1" x14ac:dyDescent="0.25">
      <c r="A162" s="47" t="s">
        <v>135</v>
      </c>
      <c r="B162" s="697"/>
      <c r="C162" s="697"/>
      <c r="D162" s="62">
        <v>8</v>
      </c>
      <c r="E162" s="62">
        <v>6</v>
      </c>
      <c r="F162" s="60">
        <v>11</v>
      </c>
      <c r="G162" s="48">
        <f t="shared" si="12"/>
        <v>8</v>
      </c>
      <c r="H162" s="270"/>
      <c r="I162" s="80"/>
      <c r="J162" s="43"/>
      <c r="K162" s="10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row>
    <row r="163" spans="1:40" s="1" customFormat="1" ht="18" customHeight="1" x14ac:dyDescent="0.25">
      <c r="A163" s="82" t="s">
        <v>143</v>
      </c>
      <c r="B163" s="697"/>
      <c r="C163" s="697"/>
      <c r="D163" s="54">
        <v>7.2</v>
      </c>
      <c r="E163" s="83">
        <v>6</v>
      </c>
      <c r="F163" s="60">
        <f t="shared" si="11"/>
        <v>9.6</v>
      </c>
      <c r="G163" s="48">
        <f t="shared" si="12"/>
        <v>8</v>
      </c>
      <c r="H163" s="270"/>
      <c r="I163" s="80"/>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row>
    <row r="164" spans="1:40" s="1" customFormat="1" ht="18" customHeight="1" x14ac:dyDescent="0.25">
      <c r="A164" s="82" t="s">
        <v>440</v>
      </c>
      <c r="B164" s="697"/>
      <c r="C164" s="697"/>
      <c r="D164" s="83">
        <v>23.1</v>
      </c>
      <c r="E164" s="83">
        <v>15</v>
      </c>
      <c r="F164" s="60">
        <f t="shared" si="11"/>
        <v>30.8</v>
      </c>
      <c r="G164" s="48">
        <f t="shared" si="12"/>
        <v>20</v>
      </c>
      <c r="H164" s="270"/>
      <c r="I164" s="80"/>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row>
    <row r="165" spans="1:40" s="1" customFormat="1" ht="18" customHeight="1" x14ac:dyDescent="0.25">
      <c r="A165" s="82" t="s">
        <v>129</v>
      </c>
      <c r="B165" s="697"/>
      <c r="C165" s="697"/>
      <c r="D165" s="83">
        <v>2</v>
      </c>
      <c r="E165" s="83">
        <v>2</v>
      </c>
      <c r="F165" s="60">
        <f t="shared" si="11"/>
        <v>2.6666666666666665</v>
      </c>
      <c r="G165" s="48">
        <f t="shared" si="12"/>
        <v>2.6666666666666665</v>
      </c>
      <c r="H165" s="270"/>
      <c r="I165" s="189"/>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row>
    <row r="166" spans="1:40" s="43" customFormat="1" ht="18" customHeight="1" x14ac:dyDescent="0.25">
      <c r="A166" s="104" t="s">
        <v>848</v>
      </c>
      <c r="B166" s="708"/>
      <c r="C166" s="708"/>
      <c r="D166" s="71">
        <v>6</v>
      </c>
      <c r="E166" s="71">
        <v>4.5</v>
      </c>
      <c r="F166" s="134">
        <v>7.5</v>
      </c>
      <c r="G166" s="68">
        <v>5.5</v>
      </c>
      <c r="H166" s="270"/>
      <c r="I166" s="189"/>
    </row>
    <row r="167" spans="1:40" s="2" customFormat="1" ht="15.75" thickBot="1" x14ac:dyDescent="0.3">
      <c r="A167" s="50" t="s">
        <v>16</v>
      </c>
      <c r="B167" s="698"/>
      <c r="C167" s="698"/>
      <c r="D167" s="260"/>
      <c r="E167" s="106">
        <v>150</v>
      </c>
      <c r="F167" s="260">
        <v>0</v>
      </c>
      <c r="G167" s="53">
        <v>200</v>
      </c>
      <c r="H167" s="115"/>
      <c r="I167" s="117"/>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row>
    <row r="168" spans="1:40" s="81" customFormat="1" ht="15.75" customHeight="1" thickBot="1" x14ac:dyDescent="0.3">
      <c r="A168" s="701"/>
      <c r="B168" s="702"/>
      <c r="C168" s="702"/>
      <c r="D168" s="702"/>
      <c r="E168" s="702"/>
      <c r="F168" s="702"/>
      <c r="G168" s="703"/>
      <c r="H168" s="118"/>
      <c r="I168" s="119"/>
      <c r="J168" s="108"/>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row>
    <row r="169" spans="1:40" s="2" customFormat="1" x14ac:dyDescent="0.25">
      <c r="A169" s="519" t="s">
        <v>20</v>
      </c>
      <c r="B169" s="520"/>
      <c r="C169" s="520"/>
      <c r="D169" s="520"/>
      <c r="E169" s="520"/>
      <c r="F169" s="520"/>
      <c r="G169" s="521"/>
      <c r="H169" s="115"/>
      <c r="I169" s="117"/>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row>
    <row r="170" spans="1:40" s="2" customFormat="1" x14ac:dyDescent="0.25">
      <c r="A170" s="87" t="s">
        <v>27</v>
      </c>
      <c r="B170" s="517"/>
      <c r="C170" s="517"/>
      <c r="D170" s="517" t="s">
        <v>100</v>
      </c>
      <c r="E170" s="517"/>
      <c r="F170" s="517" t="s">
        <v>278</v>
      </c>
      <c r="G170" s="518"/>
      <c r="H170" s="115"/>
      <c r="I170" s="117"/>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row>
    <row r="171" spans="1:40" s="2" customFormat="1" x14ac:dyDescent="0.25">
      <c r="A171" s="500" t="s">
        <v>25</v>
      </c>
      <c r="B171" s="501"/>
      <c r="C171" s="501"/>
      <c r="D171" s="501"/>
      <c r="E171" s="501"/>
      <c r="F171" s="501"/>
      <c r="G171" s="502"/>
      <c r="H171" s="115"/>
      <c r="I171" s="117"/>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row>
    <row r="172" spans="1:40" s="20" customFormat="1" x14ac:dyDescent="0.25">
      <c r="A172" s="18" t="s">
        <v>21</v>
      </c>
      <c r="B172" s="575"/>
      <c r="C172" s="576"/>
      <c r="D172" s="704">
        <f>[1]TDSheet!$E$360</f>
        <v>2.9</v>
      </c>
      <c r="E172" s="704"/>
      <c r="F172" s="581">
        <f>[2]TDSheet!$E$359</f>
        <v>3.9</v>
      </c>
      <c r="G172" s="584"/>
      <c r="H172" s="115"/>
      <c r="I172" s="117"/>
    </row>
    <row r="173" spans="1:40" s="20" customFormat="1" x14ac:dyDescent="0.25">
      <c r="A173" s="18" t="s">
        <v>22</v>
      </c>
      <c r="B173" s="577"/>
      <c r="C173" s="578"/>
      <c r="D173" s="704">
        <f>[1]TDSheet!$F$360</f>
        <v>0.5</v>
      </c>
      <c r="E173" s="704"/>
      <c r="F173" s="581">
        <f>[2]TDSheet!$F$359</f>
        <v>0.6</v>
      </c>
      <c r="G173" s="584"/>
      <c r="H173" s="115"/>
      <c r="I173" s="117"/>
    </row>
    <row r="174" spans="1:40" s="20" customFormat="1" x14ac:dyDescent="0.25">
      <c r="A174" s="18" t="s">
        <v>23</v>
      </c>
      <c r="B174" s="577"/>
      <c r="C174" s="578"/>
      <c r="D174" s="704">
        <f>[1]TDSheet!$G$360</f>
        <v>14.8</v>
      </c>
      <c r="E174" s="704"/>
      <c r="F174" s="581">
        <f>[2]TDSheet!$G$359</f>
        <v>19.73</v>
      </c>
      <c r="G174" s="584"/>
      <c r="H174" s="115"/>
      <c r="I174" s="117"/>
    </row>
    <row r="175" spans="1:40" s="20" customFormat="1" x14ac:dyDescent="0.25">
      <c r="A175" s="18" t="s">
        <v>24</v>
      </c>
      <c r="B175" s="577"/>
      <c r="C175" s="578"/>
      <c r="D175" s="704">
        <f>[1]TDSheet!$H$360</f>
        <v>84.6</v>
      </c>
      <c r="E175" s="704"/>
      <c r="F175" s="581">
        <f>[2]TDSheet!$H$359</f>
        <v>112.8</v>
      </c>
      <c r="G175" s="584"/>
      <c r="H175" s="115"/>
      <c r="I175" s="117"/>
    </row>
    <row r="176" spans="1:40" s="20" customFormat="1" ht="15.75" thickBot="1" x14ac:dyDescent="0.3">
      <c r="A176" s="21" t="s">
        <v>26</v>
      </c>
      <c r="B176" s="579"/>
      <c r="C176" s="580"/>
      <c r="D176" s="705">
        <f>[1]TDSheet!$I$360</f>
        <v>7.7</v>
      </c>
      <c r="E176" s="705"/>
      <c r="F176" s="585">
        <f>[2]TDSheet!$I$359</f>
        <v>10.199999999999999</v>
      </c>
      <c r="G176" s="586"/>
      <c r="H176" s="115"/>
      <c r="I176" s="117"/>
    </row>
    <row r="177" spans="1:40" s="2" customFormat="1" ht="15.75" thickBot="1" x14ac:dyDescent="0.3">
      <c r="A177" s="16"/>
      <c r="B177" s="88"/>
      <c r="C177" s="88"/>
      <c r="D177" s="89"/>
      <c r="E177" s="89"/>
      <c r="F177" s="88"/>
      <c r="G177" s="90"/>
      <c r="H177" s="115"/>
      <c r="I177" s="117"/>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row>
    <row r="178" spans="1:40" s="2" customFormat="1" ht="32.25" customHeight="1" x14ac:dyDescent="0.25">
      <c r="A178" s="483" t="s">
        <v>28</v>
      </c>
      <c r="B178" s="485" t="s">
        <v>445</v>
      </c>
      <c r="C178" s="485"/>
      <c r="D178" s="485"/>
      <c r="E178" s="485"/>
      <c r="F178" s="485"/>
      <c r="G178" s="486"/>
      <c r="H178" s="115"/>
      <c r="I178" s="117"/>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row>
    <row r="179" spans="1:40" s="2" customFormat="1" ht="60.75" customHeight="1" thickBot="1" x14ac:dyDescent="0.3">
      <c r="A179" s="503"/>
      <c r="B179" s="489"/>
      <c r="C179" s="489"/>
      <c r="D179" s="489"/>
      <c r="E179" s="489"/>
      <c r="F179" s="489"/>
      <c r="G179" s="490"/>
      <c r="H179" s="115"/>
      <c r="I179" s="117"/>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row>
    <row r="180" spans="1:40" ht="15.75" thickBot="1" x14ac:dyDescent="0.3"/>
    <row r="181" spans="1:40" s="40" customFormat="1" ht="25.5" customHeight="1" x14ac:dyDescent="0.25">
      <c r="A181" s="79" t="s">
        <v>0</v>
      </c>
      <c r="B181" s="671" t="s">
        <v>526</v>
      </c>
      <c r="C181" s="671"/>
      <c r="D181" s="671"/>
      <c r="E181" s="671"/>
      <c r="F181" s="671"/>
      <c r="G181" s="672"/>
      <c r="H181" s="115"/>
      <c r="I181" s="116"/>
    </row>
    <row r="182" spans="1:40" s="1" customFormat="1" ht="28.5" customHeight="1" x14ac:dyDescent="0.25">
      <c r="A182" s="41" t="s">
        <v>2</v>
      </c>
      <c r="B182" s="677" t="s">
        <v>827</v>
      </c>
      <c r="C182" s="677"/>
      <c r="D182" s="677"/>
      <c r="E182" s="677"/>
      <c r="F182" s="677"/>
      <c r="G182" s="678"/>
      <c r="H182" s="270"/>
      <c r="I182" s="80"/>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row>
    <row r="183" spans="1:40" s="1" customFormat="1" ht="18.75" customHeight="1" x14ac:dyDescent="0.25">
      <c r="A183" s="41" t="s">
        <v>4</v>
      </c>
      <c r="B183" s="507" t="s">
        <v>446</v>
      </c>
      <c r="C183" s="507"/>
      <c r="D183" s="507"/>
      <c r="E183" s="507"/>
      <c r="F183" s="507"/>
      <c r="G183" s="508"/>
      <c r="H183" s="270"/>
      <c r="I183" s="80"/>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row>
    <row r="184" spans="1:40" s="43" customFormat="1" ht="50.25" customHeight="1" x14ac:dyDescent="0.25">
      <c r="A184" s="45" t="s">
        <v>5</v>
      </c>
      <c r="B184" s="706" t="s">
        <v>336</v>
      </c>
      <c r="C184" s="706"/>
      <c r="D184" s="706"/>
      <c r="E184" s="706"/>
      <c r="F184" s="706"/>
      <c r="G184" s="707"/>
      <c r="H184" s="270"/>
      <c r="I184" s="80"/>
    </row>
    <row r="185" spans="1:40" x14ac:dyDescent="0.25">
      <c r="A185" s="696" t="s">
        <v>7</v>
      </c>
      <c r="B185" s="514" t="s">
        <v>9</v>
      </c>
      <c r="C185" s="514"/>
      <c r="D185" s="514"/>
      <c r="E185" s="514"/>
      <c r="F185" s="514"/>
      <c r="G185" s="515"/>
      <c r="H185" s="115"/>
    </row>
    <row r="186" spans="1:40" x14ac:dyDescent="0.25">
      <c r="A186" s="696"/>
      <c r="B186" s="514" t="s">
        <v>10</v>
      </c>
      <c r="C186" s="514"/>
      <c r="D186" s="514"/>
      <c r="E186" s="514"/>
      <c r="F186" s="514"/>
      <c r="G186" s="515"/>
      <c r="H186" s="115"/>
    </row>
    <row r="187" spans="1:40" s="1" customFormat="1" ht="20.25" customHeight="1" x14ac:dyDescent="0.25">
      <c r="A187" s="696"/>
      <c r="B187" s="697"/>
      <c r="C187" s="697"/>
      <c r="D187" s="269" t="s">
        <v>8</v>
      </c>
      <c r="E187" s="269" t="s">
        <v>11</v>
      </c>
      <c r="F187" s="269" t="s">
        <v>8</v>
      </c>
      <c r="G187" s="46" t="s">
        <v>11</v>
      </c>
      <c r="H187" s="270"/>
      <c r="I187" s="80"/>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row>
    <row r="188" spans="1:40" s="1" customFormat="1" ht="20.25" customHeight="1" x14ac:dyDescent="0.25">
      <c r="A188" s="47" t="s">
        <v>454</v>
      </c>
      <c r="B188" s="697"/>
      <c r="C188" s="697"/>
      <c r="D188" s="263">
        <v>0</v>
      </c>
      <c r="E188" s="269">
        <v>13</v>
      </c>
      <c r="F188" s="263">
        <v>0</v>
      </c>
      <c r="G188" s="46">
        <v>16</v>
      </c>
      <c r="H188" s="270"/>
      <c r="I188" s="80"/>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row>
    <row r="189" spans="1:40" s="1" customFormat="1" ht="20.25" customHeight="1" x14ac:dyDescent="0.25">
      <c r="A189" s="259" t="s">
        <v>189</v>
      </c>
      <c r="B189" s="697"/>
      <c r="C189" s="697"/>
      <c r="D189" s="269">
        <v>11.4</v>
      </c>
      <c r="E189" s="269">
        <v>11.4</v>
      </c>
      <c r="F189" s="269">
        <v>14</v>
      </c>
      <c r="G189" s="46">
        <v>14</v>
      </c>
      <c r="H189" s="270"/>
      <c r="I189" s="80"/>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row>
    <row r="190" spans="1:40" s="1" customFormat="1" ht="20.25" customHeight="1" x14ac:dyDescent="0.25">
      <c r="A190" s="259" t="s">
        <v>455</v>
      </c>
      <c r="B190" s="697"/>
      <c r="C190" s="697"/>
      <c r="D190" s="269">
        <v>0.8</v>
      </c>
      <c r="E190" s="269">
        <v>0.8</v>
      </c>
      <c r="F190" s="269">
        <v>1</v>
      </c>
      <c r="G190" s="46">
        <v>1</v>
      </c>
      <c r="H190" s="270"/>
      <c r="I190" s="80"/>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row>
    <row r="191" spans="1:40" s="1" customFormat="1" ht="20.25" customHeight="1" x14ac:dyDescent="0.25">
      <c r="A191" s="259" t="s">
        <v>456</v>
      </c>
      <c r="B191" s="697"/>
      <c r="C191" s="697"/>
      <c r="D191" s="269" t="s">
        <v>458</v>
      </c>
      <c r="E191" s="269">
        <v>3.3</v>
      </c>
      <c r="F191" s="269" t="s">
        <v>459</v>
      </c>
      <c r="G191" s="46">
        <v>4</v>
      </c>
      <c r="H191" s="270"/>
      <c r="I191" s="80"/>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row>
    <row r="192" spans="1:40" s="1" customFormat="1" ht="20.25" customHeight="1" x14ac:dyDescent="0.25">
      <c r="A192" s="259" t="s">
        <v>304</v>
      </c>
      <c r="B192" s="697"/>
      <c r="C192" s="697"/>
      <c r="D192" s="269">
        <v>2.2999999999999998</v>
      </c>
      <c r="E192" s="269">
        <v>2.2999999999999998</v>
      </c>
      <c r="F192" s="269">
        <v>2.8</v>
      </c>
      <c r="G192" s="46">
        <v>2.8</v>
      </c>
      <c r="H192" s="270"/>
      <c r="I192" s="80"/>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row>
    <row r="193" spans="1:40" s="1" customFormat="1" ht="20.25" customHeight="1" x14ac:dyDescent="0.25">
      <c r="A193" s="259" t="s">
        <v>457</v>
      </c>
      <c r="B193" s="697"/>
      <c r="C193" s="697"/>
      <c r="D193" s="269">
        <v>0.3</v>
      </c>
      <c r="E193" s="269">
        <v>0.3</v>
      </c>
      <c r="F193" s="269">
        <v>0.4</v>
      </c>
      <c r="G193" s="46">
        <v>0.4</v>
      </c>
      <c r="H193" s="270"/>
      <c r="I193" s="80"/>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row>
    <row r="194" spans="1:40" s="1" customFormat="1" ht="20.25" customHeight="1" x14ac:dyDescent="0.25">
      <c r="A194" s="58" t="s">
        <v>448</v>
      </c>
      <c r="B194" s="697"/>
      <c r="C194" s="697"/>
      <c r="D194" s="263">
        <v>0</v>
      </c>
      <c r="E194" s="139">
        <v>32</v>
      </c>
      <c r="F194" s="263">
        <v>0</v>
      </c>
      <c r="G194" s="308">
        <v>40</v>
      </c>
      <c r="H194" s="270"/>
      <c r="I194" s="80"/>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row>
    <row r="195" spans="1:40" s="1" customFormat="1" ht="20.25" customHeight="1" x14ac:dyDescent="0.25">
      <c r="A195" s="58" t="s">
        <v>449</v>
      </c>
      <c r="B195" s="697"/>
      <c r="C195" s="697"/>
      <c r="D195" s="263">
        <v>0</v>
      </c>
      <c r="E195" s="139">
        <v>154</v>
      </c>
      <c r="F195" s="131">
        <v>0</v>
      </c>
      <c r="G195" s="308">
        <v>192</v>
      </c>
      <c r="H195" s="270"/>
      <c r="I195" s="80"/>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row>
    <row r="196" spans="1:40" s="1" customFormat="1" ht="27" customHeight="1" x14ac:dyDescent="0.25">
      <c r="A196" s="259" t="s">
        <v>453</v>
      </c>
      <c r="B196" s="697"/>
      <c r="C196" s="697"/>
      <c r="D196" s="269">
        <v>30</v>
      </c>
      <c r="E196" s="269">
        <v>26.4</v>
      </c>
      <c r="F196" s="62">
        <v>45</v>
      </c>
      <c r="G196" s="46">
        <v>39.6</v>
      </c>
      <c r="H196" s="270"/>
      <c r="I196" s="80"/>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row>
    <row r="197" spans="1:40" s="1" customFormat="1" ht="20.25" customHeight="1" x14ac:dyDescent="0.25">
      <c r="A197" s="259" t="s">
        <v>304</v>
      </c>
      <c r="B197" s="697"/>
      <c r="C197" s="697"/>
      <c r="D197" s="62">
        <v>200</v>
      </c>
      <c r="E197" s="62">
        <v>200</v>
      </c>
      <c r="F197" s="62">
        <v>250</v>
      </c>
      <c r="G197" s="48">
        <v>250</v>
      </c>
      <c r="H197" s="270"/>
      <c r="I197" s="80"/>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row>
    <row r="198" spans="1:40" s="1" customFormat="1" ht="20.25" customHeight="1" x14ac:dyDescent="0.25">
      <c r="A198" s="259" t="s">
        <v>450</v>
      </c>
      <c r="B198" s="697"/>
      <c r="C198" s="697"/>
      <c r="D198" s="269">
        <v>3.3</v>
      </c>
      <c r="E198" s="269">
        <v>2.6</v>
      </c>
      <c r="F198" s="269">
        <v>4</v>
      </c>
      <c r="G198" s="362">
        <v>3.3</v>
      </c>
      <c r="H198" s="62">
        <f>(D198+D199+D201+D202)/4</f>
        <v>5.54</v>
      </c>
      <c r="I198" s="230">
        <f>(F198+F199+F201+F202)/4</f>
        <v>6.8249999999999993</v>
      </c>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row>
    <row r="199" spans="1:40" s="1" customFormat="1" ht="20.25" customHeight="1" x14ac:dyDescent="0.25">
      <c r="A199" s="259" t="s">
        <v>451</v>
      </c>
      <c r="B199" s="697"/>
      <c r="C199" s="697"/>
      <c r="D199" s="269">
        <v>3.5</v>
      </c>
      <c r="E199" s="269">
        <v>2.6</v>
      </c>
      <c r="F199" s="269">
        <v>4.0999999999999996</v>
      </c>
      <c r="G199" s="46">
        <v>3.3</v>
      </c>
      <c r="H199" s="270"/>
      <c r="I199" s="80"/>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row>
    <row r="200" spans="1:40" s="1" customFormat="1" ht="20.25" customHeight="1" x14ac:dyDescent="0.25">
      <c r="A200" s="268" t="s">
        <v>452</v>
      </c>
      <c r="B200" s="697"/>
      <c r="C200" s="697"/>
      <c r="D200" s="269">
        <v>3.2</v>
      </c>
      <c r="E200" s="269">
        <v>2.6</v>
      </c>
      <c r="F200" s="269">
        <v>4</v>
      </c>
      <c r="G200" s="46">
        <v>3.3</v>
      </c>
      <c r="H200" s="270"/>
      <c r="I200" s="80"/>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row>
    <row r="201" spans="1:40" s="1" customFormat="1" ht="20.25" customHeight="1" x14ac:dyDescent="0.25">
      <c r="A201" s="47" t="s">
        <v>136</v>
      </c>
      <c r="B201" s="697"/>
      <c r="C201" s="697"/>
      <c r="D201" s="62">
        <f>E201*1.2</f>
        <v>7.68</v>
      </c>
      <c r="E201" s="62">
        <v>6.4</v>
      </c>
      <c r="F201" s="60">
        <f>(D201*200)/160</f>
        <v>9.6</v>
      </c>
      <c r="G201" s="102">
        <f>(E201*200)/160</f>
        <v>8</v>
      </c>
      <c r="H201" s="270"/>
      <c r="I201" s="80"/>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row>
    <row r="202" spans="1:40" s="1" customFormat="1" ht="20.25" customHeight="1" x14ac:dyDescent="0.25">
      <c r="A202" s="47" t="s">
        <v>135</v>
      </c>
      <c r="B202" s="697"/>
      <c r="C202" s="697"/>
      <c r="D202" s="62">
        <f t="shared" ref="D202:D203" si="13">E202*1.2</f>
        <v>7.68</v>
      </c>
      <c r="E202" s="62">
        <v>6.4</v>
      </c>
      <c r="F202" s="60">
        <f t="shared" ref="F202:F203" si="14">(D202*200)/160</f>
        <v>9.6</v>
      </c>
      <c r="G202" s="102">
        <f t="shared" ref="G202:G203" si="15">(E202*200)/160</f>
        <v>8</v>
      </c>
      <c r="H202" s="270"/>
      <c r="I202" s="80"/>
      <c r="J202" s="43"/>
      <c r="K202" s="10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row>
    <row r="203" spans="1:40" s="1" customFormat="1" ht="18" customHeight="1" x14ac:dyDescent="0.25">
      <c r="A203" s="82" t="s">
        <v>143</v>
      </c>
      <c r="B203" s="697"/>
      <c r="C203" s="697"/>
      <c r="D203" s="62">
        <f t="shared" si="13"/>
        <v>7.68</v>
      </c>
      <c r="E203" s="62">
        <v>6.4</v>
      </c>
      <c r="F203" s="60">
        <f t="shared" si="14"/>
        <v>9.6</v>
      </c>
      <c r="G203" s="102">
        <f t="shared" si="15"/>
        <v>8</v>
      </c>
      <c r="H203" s="270"/>
      <c r="I203" s="80"/>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row>
    <row r="204" spans="1:40" s="1" customFormat="1" ht="18" customHeight="1" x14ac:dyDescent="0.25">
      <c r="A204" s="82" t="s">
        <v>129</v>
      </c>
      <c r="B204" s="697"/>
      <c r="C204" s="697"/>
      <c r="D204" s="83">
        <v>2</v>
      </c>
      <c r="E204" s="83">
        <v>2</v>
      </c>
      <c r="F204" s="60">
        <v>2.7</v>
      </c>
      <c r="G204" s="102">
        <v>2.7</v>
      </c>
      <c r="H204" s="270"/>
      <c r="I204" s="80"/>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row>
    <row r="205" spans="1:40" s="1" customFormat="1" ht="18" customHeight="1" x14ac:dyDescent="0.25">
      <c r="A205" s="82" t="s">
        <v>441</v>
      </c>
      <c r="B205" s="697"/>
      <c r="C205" s="697"/>
      <c r="D205" s="71">
        <v>6</v>
      </c>
      <c r="E205" s="71">
        <v>4.5</v>
      </c>
      <c r="F205" s="134">
        <v>7.5</v>
      </c>
      <c r="G205" s="68">
        <v>5.5</v>
      </c>
      <c r="H205" s="270"/>
      <c r="I205" s="189"/>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row>
    <row r="206" spans="1:40" s="2" customFormat="1" ht="15.75" thickBot="1" x14ac:dyDescent="0.3">
      <c r="A206" s="50" t="s">
        <v>16</v>
      </c>
      <c r="B206" s="698"/>
      <c r="C206" s="698"/>
      <c r="D206" s="260"/>
      <c r="E206" s="106">
        <v>160</v>
      </c>
      <c r="F206" s="260">
        <v>0</v>
      </c>
      <c r="G206" s="53">
        <v>200</v>
      </c>
      <c r="H206" s="115"/>
      <c r="I206" s="117"/>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row>
    <row r="207" spans="1:40" s="81" customFormat="1" ht="15.75" customHeight="1" thickBot="1" x14ac:dyDescent="0.3">
      <c r="A207" s="701"/>
      <c r="B207" s="702"/>
      <c r="C207" s="702"/>
      <c r="D207" s="702"/>
      <c r="E207" s="702"/>
      <c r="F207" s="702"/>
      <c r="G207" s="703"/>
      <c r="H207" s="118"/>
      <c r="I207" s="119"/>
      <c r="J207" s="108"/>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row>
    <row r="208" spans="1:40" s="2" customFormat="1" x14ac:dyDescent="0.25">
      <c r="A208" s="519" t="s">
        <v>20</v>
      </c>
      <c r="B208" s="520"/>
      <c r="C208" s="520"/>
      <c r="D208" s="520"/>
      <c r="E208" s="520"/>
      <c r="F208" s="520"/>
      <c r="G208" s="521"/>
      <c r="H208" s="115"/>
      <c r="I208" s="117"/>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row>
    <row r="209" spans="1:40" s="2" customFormat="1" x14ac:dyDescent="0.25">
      <c r="A209" s="87" t="s">
        <v>27</v>
      </c>
      <c r="B209" s="517"/>
      <c r="C209" s="517"/>
      <c r="D209" s="517" t="s">
        <v>447</v>
      </c>
      <c r="E209" s="517"/>
      <c r="F209" s="517" t="s">
        <v>278</v>
      </c>
      <c r="G209" s="518"/>
      <c r="H209" s="115"/>
      <c r="I209" s="117"/>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row>
    <row r="210" spans="1:40" s="2" customFormat="1" x14ac:dyDescent="0.25">
      <c r="A210" s="500" t="s">
        <v>25</v>
      </c>
      <c r="B210" s="501"/>
      <c r="C210" s="501"/>
      <c r="D210" s="501"/>
      <c r="E210" s="501"/>
      <c r="F210" s="501"/>
      <c r="G210" s="502"/>
      <c r="H210" s="115"/>
      <c r="I210" s="117"/>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row>
    <row r="211" spans="1:40" s="20" customFormat="1" x14ac:dyDescent="0.25">
      <c r="A211" s="18" t="s">
        <v>21</v>
      </c>
      <c r="B211" s="575"/>
      <c r="C211" s="576"/>
      <c r="D211" s="704">
        <f>[1]TDSheet!$E$741</f>
        <v>1.4</v>
      </c>
      <c r="E211" s="704"/>
      <c r="F211" s="581">
        <f>[2]TDSheet!$E$740</f>
        <v>1.8</v>
      </c>
      <c r="G211" s="584"/>
      <c r="H211" s="115"/>
      <c r="I211" s="117"/>
    </row>
    <row r="212" spans="1:40" s="20" customFormat="1" x14ac:dyDescent="0.25">
      <c r="A212" s="18" t="s">
        <v>22</v>
      </c>
      <c r="B212" s="577"/>
      <c r="C212" s="578"/>
      <c r="D212" s="704">
        <f>[1]TDSheet!$F$741</f>
        <v>2.4</v>
      </c>
      <c r="E212" s="704"/>
      <c r="F212" s="581">
        <f>[2]TDSheet!$F$740</f>
        <v>3</v>
      </c>
      <c r="G212" s="584"/>
      <c r="H212" s="115"/>
      <c r="I212" s="117"/>
    </row>
    <row r="213" spans="1:40" s="20" customFormat="1" x14ac:dyDescent="0.25">
      <c r="A213" s="18" t="s">
        <v>23</v>
      </c>
      <c r="B213" s="577"/>
      <c r="C213" s="578"/>
      <c r="D213" s="704">
        <f>[1]TDSheet!$G$741</f>
        <v>10.1</v>
      </c>
      <c r="E213" s="704"/>
      <c r="F213" s="581">
        <f>[2]TDSheet!$G$740</f>
        <v>12.63</v>
      </c>
      <c r="G213" s="584"/>
      <c r="H213" s="115"/>
      <c r="I213" s="117"/>
    </row>
    <row r="214" spans="1:40" s="20" customFormat="1" x14ac:dyDescent="0.25">
      <c r="A214" s="18" t="s">
        <v>24</v>
      </c>
      <c r="B214" s="577"/>
      <c r="C214" s="578"/>
      <c r="D214" s="704">
        <f>[1]TDSheet!$H$741</f>
        <v>60.21</v>
      </c>
      <c r="E214" s="704"/>
      <c r="F214" s="581">
        <f>[2]TDSheet!$H$740</f>
        <v>75.260000000000005</v>
      </c>
      <c r="G214" s="584"/>
      <c r="H214" s="115"/>
      <c r="I214" s="117"/>
    </row>
    <row r="215" spans="1:40" s="20" customFormat="1" ht="15.75" thickBot="1" x14ac:dyDescent="0.3">
      <c r="A215" s="21" t="s">
        <v>26</v>
      </c>
      <c r="B215" s="579"/>
      <c r="C215" s="580"/>
      <c r="D215" s="705">
        <f>[1]TDSheet!$I$741</f>
        <v>0.3</v>
      </c>
      <c r="E215" s="705"/>
      <c r="F215" s="603">
        <f>[2]TDSheet!$I$740</f>
        <v>0.38</v>
      </c>
      <c r="G215" s="687"/>
      <c r="H215" s="115"/>
      <c r="I215" s="117"/>
    </row>
    <row r="216" spans="1:40" s="2" customFormat="1" ht="15.75" thickBot="1" x14ac:dyDescent="0.3">
      <c r="A216" s="16"/>
      <c r="B216" s="88"/>
      <c r="C216" s="88"/>
      <c r="D216" s="89"/>
      <c r="E216" s="89"/>
      <c r="F216" s="88"/>
      <c r="G216" s="90"/>
      <c r="H216" s="115"/>
      <c r="I216" s="117"/>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row>
    <row r="217" spans="1:40" s="2" customFormat="1" ht="32.25" customHeight="1" x14ac:dyDescent="0.25">
      <c r="A217" s="483" t="s">
        <v>28</v>
      </c>
      <c r="B217" s="485" t="s">
        <v>826</v>
      </c>
      <c r="C217" s="485"/>
      <c r="D217" s="485"/>
      <c r="E217" s="485"/>
      <c r="F217" s="485"/>
      <c r="G217" s="486"/>
      <c r="H217" s="115"/>
      <c r="I217" s="117"/>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row>
    <row r="218" spans="1:40" s="2" customFormat="1" ht="318" customHeight="1" thickBot="1" x14ac:dyDescent="0.3">
      <c r="A218" s="503"/>
      <c r="B218" s="489"/>
      <c r="C218" s="489"/>
      <c r="D218" s="489"/>
      <c r="E218" s="489"/>
      <c r="F218" s="489"/>
      <c r="G218" s="490"/>
      <c r="H218" s="115"/>
      <c r="I218" s="117"/>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row>
    <row r="219" spans="1:40" ht="15.75" thickBot="1" x14ac:dyDescent="0.3"/>
    <row r="220" spans="1:40" s="40" customFormat="1" ht="25.5" customHeight="1" x14ac:dyDescent="0.25">
      <c r="A220" s="79" t="s">
        <v>0</v>
      </c>
      <c r="B220" s="671" t="s">
        <v>532</v>
      </c>
      <c r="C220" s="671"/>
      <c r="D220" s="671"/>
      <c r="E220" s="671"/>
      <c r="F220" s="671"/>
      <c r="G220" s="672"/>
      <c r="H220" s="115"/>
      <c r="I220" s="116"/>
    </row>
    <row r="221" spans="1:40" s="43" customFormat="1" ht="28.5" customHeight="1" x14ac:dyDescent="0.25">
      <c r="A221" s="41" t="s">
        <v>2</v>
      </c>
      <c r="B221" s="677" t="s">
        <v>461</v>
      </c>
      <c r="C221" s="677"/>
      <c r="D221" s="677"/>
      <c r="E221" s="677"/>
      <c r="F221" s="677"/>
      <c r="G221" s="678"/>
      <c r="H221" s="270"/>
      <c r="I221" s="80"/>
    </row>
    <row r="222" spans="1:40" s="43" customFormat="1" ht="18.75" customHeight="1" x14ac:dyDescent="0.25">
      <c r="A222" s="41" t="s">
        <v>4</v>
      </c>
      <c r="B222" s="507">
        <v>87</v>
      </c>
      <c r="C222" s="507"/>
      <c r="D222" s="507"/>
      <c r="E222" s="507"/>
      <c r="F222" s="507"/>
      <c r="G222" s="508"/>
      <c r="H222" s="270"/>
      <c r="I222" s="80"/>
    </row>
    <row r="223" spans="1:40" s="43" customFormat="1" ht="50.25" customHeight="1" x14ac:dyDescent="0.25">
      <c r="A223" s="45" t="s">
        <v>5</v>
      </c>
      <c r="B223" s="706" t="s">
        <v>6</v>
      </c>
      <c r="C223" s="706"/>
      <c r="D223" s="706"/>
      <c r="E223" s="706"/>
      <c r="F223" s="706"/>
      <c r="G223" s="707"/>
      <c r="H223" s="270"/>
      <c r="I223" s="80"/>
    </row>
    <row r="224" spans="1:40" s="40" customFormat="1" x14ac:dyDescent="0.25">
      <c r="A224" s="696" t="s">
        <v>7</v>
      </c>
      <c r="B224" s="514" t="s">
        <v>9</v>
      </c>
      <c r="C224" s="514"/>
      <c r="D224" s="514"/>
      <c r="E224" s="514"/>
      <c r="F224" s="514"/>
      <c r="G224" s="515"/>
      <c r="H224" s="115"/>
      <c r="I224" s="116"/>
    </row>
    <row r="225" spans="1:11" s="40" customFormat="1" x14ac:dyDescent="0.25">
      <c r="A225" s="696"/>
      <c r="B225" s="514" t="s">
        <v>10</v>
      </c>
      <c r="C225" s="514"/>
      <c r="D225" s="514"/>
      <c r="E225" s="514"/>
      <c r="F225" s="514"/>
      <c r="G225" s="515"/>
      <c r="H225" s="115"/>
      <c r="I225" s="116"/>
    </row>
    <row r="226" spans="1:11" s="43" customFormat="1" ht="20.25" customHeight="1" x14ac:dyDescent="0.25">
      <c r="A226" s="696"/>
      <c r="B226" s="697"/>
      <c r="C226" s="697"/>
      <c r="D226" s="269" t="s">
        <v>8</v>
      </c>
      <c r="E226" s="269" t="s">
        <v>11</v>
      </c>
      <c r="F226" s="269" t="s">
        <v>8</v>
      </c>
      <c r="G226" s="46" t="s">
        <v>11</v>
      </c>
      <c r="H226" s="270"/>
      <c r="I226" s="80"/>
    </row>
    <row r="227" spans="1:11" s="43" customFormat="1" ht="20.25" customHeight="1" x14ac:dyDescent="0.25">
      <c r="A227" s="47" t="s">
        <v>15</v>
      </c>
      <c r="B227" s="697"/>
      <c r="C227" s="697"/>
      <c r="D227" s="269">
        <v>120</v>
      </c>
      <c r="E227" s="269">
        <v>120</v>
      </c>
      <c r="F227" s="269">
        <v>160</v>
      </c>
      <c r="G227" s="46">
        <v>160</v>
      </c>
      <c r="H227" s="270"/>
      <c r="I227" s="80"/>
    </row>
    <row r="228" spans="1:11" s="43" customFormat="1" ht="34.5" customHeight="1" x14ac:dyDescent="0.25">
      <c r="A228" s="101" t="s">
        <v>463</v>
      </c>
      <c r="B228" s="697"/>
      <c r="C228" s="697"/>
      <c r="D228" s="269">
        <v>24</v>
      </c>
      <c r="E228" s="269">
        <v>24</v>
      </c>
      <c r="F228" s="269">
        <v>32</v>
      </c>
      <c r="G228" s="46">
        <v>32</v>
      </c>
      <c r="H228" s="270"/>
      <c r="I228" s="80"/>
    </row>
    <row r="229" spans="1:11" s="43" customFormat="1" ht="18.75" customHeight="1" x14ac:dyDescent="0.25">
      <c r="A229" s="47" t="s">
        <v>123</v>
      </c>
      <c r="B229" s="697"/>
      <c r="C229" s="697"/>
      <c r="D229" s="62">
        <v>56</v>
      </c>
      <c r="E229" s="269">
        <v>42</v>
      </c>
      <c r="F229" s="62">
        <f>(D229*200)/150</f>
        <v>74.666666666666671</v>
      </c>
      <c r="G229" s="46">
        <v>56</v>
      </c>
      <c r="H229" s="190">
        <f>(D229+D230+D231)/3</f>
        <v>60.333333333333336</v>
      </c>
      <c r="I229" s="189">
        <f>(F229+F230+F231)/3</f>
        <v>80.444444444444457</v>
      </c>
    </row>
    <row r="230" spans="1:11" s="43" customFormat="1" ht="17.25" customHeight="1" x14ac:dyDescent="0.25">
      <c r="A230" s="47" t="s">
        <v>124</v>
      </c>
      <c r="B230" s="697"/>
      <c r="C230" s="697"/>
      <c r="D230" s="62">
        <v>60</v>
      </c>
      <c r="E230" s="269">
        <v>42</v>
      </c>
      <c r="F230" s="62">
        <f t="shared" ref="F230:F237" si="16">(D230*200)/150</f>
        <v>80</v>
      </c>
      <c r="G230" s="46">
        <v>56</v>
      </c>
      <c r="H230" s="270"/>
      <c r="I230" s="80"/>
    </row>
    <row r="231" spans="1:11" s="43" customFormat="1" ht="20.25" customHeight="1" x14ac:dyDescent="0.25">
      <c r="A231" s="47" t="s">
        <v>125</v>
      </c>
      <c r="B231" s="697"/>
      <c r="C231" s="697"/>
      <c r="D231" s="62">
        <v>65</v>
      </c>
      <c r="E231" s="269">
        <v>42</v>
      </c>
      <c r="F231" s="62">
        <f t="shared" si="16"/>
        <v>86.666666666666671</v>
      </c>
      <c r="G231" s="46">
        <v>56</v>
      </c>
      <c r="H231" s="270"/>
      <c r="I231" s="80"/>
    </row>
    <row r="232" spans="1:11" s="43" customFormat="1" ht="20.25" customHeight="1" x14ac:dyDescent="0.25">
      <c r="A232" s="47" t="s">
        <v>468</v>
      </c>
      <c r="B232" s="697"/>
      <c r="C232" s="697"/>
      <c r="D232" s="62">
        <v>70</v>
      </c>
      <c r="E232" s="269">
        <v>42</v>
      </c>
      <c r="F232" s="62">
        <f t="shared" si="16"/>
        <v>93.333333333333329</v>
      </c>
      <c r="G232" s="46">
        <v>56</v>
      </c>
      <c r="H232" s="270"/>
      <c r="I232" s="80"/>
    </row>
    <row r="233" spans="1:11" s="43" customFormat="1" ht="20.25" customHeight="1" x14ac:dyDescent="0.25">
      <c r="A233" s="47" t="s">
        <v>136</v>
      </c>
      <c r="B233" s="697"/>
      <c r="C233" s="697"/>
      <c r="D233" s="62">
        <v>13</v>
      </c>
      <c r="E233" s="62">
        <v>10</v>
      </c>
      <c r="F233" s="62">
        <f t="shared" si="16"/>
        <v>17.333333333333332</v>
      </c>
      <c r="G233" s="102">
        <v>13.3</v>
      </c>
      <c r="H233" s="270">
        <f>(D233+D234)/2</f>
        <v>13.25</v>
      </c>
      <c r="I233" s="189">
        <f>(F233+F234)/2</f>
        <v>17.666666666666664</v>
      </c>
    </row>
    <row r="234" spans="1:11" s="43" customFormat="1" ht="20.25" customHeight="1" x14ac:dyDescent="0.25">
      <c r="A234" s="47" t="s">
        <v>135</v>
      </c>
      <c r="B234" s="697"/>
      <c r="C234" s="697"/>
      <c r="D234" s="62">
        <v>13.5</v>
      </c>
      <c r="E234" s="62">
        <v>10</v>
      </c>
      <c r="F234" s="62">
        <f t="shared" si="16"/>
        <v>18</v>
      </c>
      <c r="G234" s="102">
        <v>13.3</v>
      </c>
      <c r="H234" s="270"/>
      <c r="I234" s="80"/>
    </row>
    <row r="235" spans="1:11" s="43" customFormat="1" ht="20.25" customHeight="1" x14ac:dyDescent="0.25">
      <c r="A235" s="47" t="s">
        <v>294</v>
      </c>
      <c r="B235" s="697"/>
      <c r="C235" s="697"/>
      <c r="D235" s="62">
        <v>3</v>
      </c>
      <c r="E235" s="62">
        <v>3</v>
      </c>
      <c r="F235" s="62">
        <f t="shared" si="16"/>
        <v>4</v>
      </c>
      <c r="G235" s="102">
        <v>4</v>
      </c>
      <c r="H235" s="270"/>
      <c r="I235" s="80"/>
      <c r="K235" s="103"/>
    </row>
    <row r="236" spans="1:11" s="43" customFormat="1" ht="18" customHeight="1" x14ac:dyDescent="0.25">
      <c r="A236" s="82" t="s">
        <v>143</v>
      </c>
      <c r="B236" s="697"/>
      <c r="C236" s="697"/>
      <c r="D236" s="62">
        <v>5.7</v>
      </c>
      <c r="E236" s="62">
        <v>4.8</v>
      </c>
      <c r="F236" s="62">
        <f t="shared" si="16"/>
        <v>7.6</v>
      </c>
      <c r="G236" s="102">
        <v>6.4</v>
      </c>
      <c r="H236" s="270"/>
      <c r="I236" s="80"/>
    </row>
    <row r="237" spans="1:11" s="43" customFormat="1" ht="18" customHeight="1" x14ac:dyDescent="0.25">
      <c r="A237" s="82" t="s">
        <v>129</v>
      </c>
      <c r="B237" s="697"/>
      <c r="C237" s="697"/>
      <c r="D237" s="83">
        <v>2</v>
      </c>
      <c r="E237" s="83">
        <v>2</v>
      </c>
      <c r="F237" s="62">
        <f t="shared" si="16"/>
        <v>2.6666666666666665</v>
      </c>
      <c r="G237" s="102">
        <v>2.7</v>
      </c>
      <c r="H237" s="270"/>
      <c r="I237" s="80"/>
    </row>
    <row r="238" spans="1:11" s="43" customFormat="1" ht="18" customHeight="1" x14ac:dyDescent="0.25">
      <c r="A238" s="104" t="s">
        <v>314</v>
      </c>
      <c r="B238" s="708"/>
      <c r="C238" s="708"/>
      <c r="D238" s="71">
        <v>6</v>
      </c>
      <c r="E238" s="71">
        <v>4.5</v>
      </c>
      <c r="F238" s="134">
        <v>7.5</v>
      </c>
      <c r="G238" s="68">
        <v>5.5</v>
      </c>
      <c r="H238" s="270"/>
      <c r="I238" s="80"/>
    </row>
    <row r="239" spans="1:11" s="20" customFormat="1" ht="15.75" thickBot="1" x14ac:dyDescent="0.3">
      <c r="A239" s="50" t="s">
        <v>16</v>
      </c>
      <c r="B239" s="698"/>
      <c r="C239" s="698"/>
      <c r="D239" s="260"/>
      <c r="E239" s="106">
        <v>150</v>
      </c>
      <c r="F239" s="260">
        <v>0</v>
      </c>
      <c r="G239" s="53">
        <v>200</v>
      </c>
      <c r="H239" s="115"/>
      <c r="I239" s="117"/>
    </row>
    <row r="240" spans="1:11" s="107" customFormat="1" ht="15.75" customHeight="1" thickBot="1" x14ac:dyDescent="0.3">
      <c r="A240" s="701"/>
      <c r="B240" s="702"/>
      <c r="C240" s="702"/>
      <c r="D240" s="702"/>
      <c r="E240" s="702"/>
      <c r="F240" s="702"/>
      <c r="G240" s="703"/>
      <c r="H240" s="118"/>
      <c r="I240" s="119"/>
      <c r="J240" s="108"/>
    </row>
    <row r="241" spans="1:9" s="20" customFormat="1" x14ac:dyDescent="0.25">
      <c r="A241" s="519" t="s">
        <v>20</v>
      </c>
      <c r="B241" s="520"/>
      <c r="C241" s="520"/>
      <c r="D241" s="520"/>
      <c r="E241" s="520"/>
      <c r="F241" s="520"/>
      <c r="G241" s="521"/>
      <c r="H241" s="115"/>
      <c r="I241" s="117"/>
    </row>
    <row r="242" spans="1:9" s="20" customFormat="1" x14ac:dyDescent="0.25">
      <c r="A242" s="87" t="s">
        <v>27</v>
      </c>
      <c r="B242" s="517"/>
      <c r="C242" s="517"/>
      <c r="D242" s="517" t="s">
        <v>100</v>
      </c>
      <c r="E242" s="517"/>
      <c r="F242" s="517" t="s">
        <v>278</v>
      </c>
      <c r="G242" s="518"/>
      <c r="H242" s="115"/>
      <c r="I242" s="117"/>
    </row>
    <row r="243" spans="1:9" s="20" customFormat="1" x14ac:dyDescent="0.25">
      <c r="A243" s="500" t="s">
        <v>25</v>
      </c>
      <c r="B243" s="501"/>
      <c r="C243" s="501"/>
      <c r="D243" s="501"/>
      <c r="E243" s="501"/>
      <c r="F243" s="501"/>
      <c r="G243" s="502"/>
      <c r="H243" s="115"/>
      <c r="I243" s="117"/>
    </row>
    <row r="244" spans="1:9" s="20" customFormat="1" x14ac:dyDescent="0.25">
      <c r="A244" s="18" t="s">
        <v>21</v>
      </c>
      <c r="B244" s="575"/>
      <c r="C244" s="576"/>
      <c r="D244" s="704">
        <f>[1]TDSheet!$E$625</f>
        <v>4.9400000000000004</v>
      </c>
      <c r="E244" s="704"/>
      <c r="F244" s="581">
        <f>[2]TDSheet!$E$132</f>
        <v>6.5</v>
      </c>
      <c r="G244" s="584"/>
      <c r="H244" s="115"/>
      <c r="I244" s="117"/>
    </row>
    <row r="245" spans="1:9" s="20" customFormat="1" x14ac:dyDescent="0.25">
      <c r="A245" s="18" t="s">
        <v>22</v>
      </c>
      <c r="B245" s="577"/>
      <c r="C245" s="578"/>
      <c r="D245" s="704">
        <f>[1]TDSheet!$F$625</f>
        <v>2.8</v>
      </c>
      <c r="E245" s="704"/>
      <c r="F245" s="581">
        <f>[2]TDSheet!$F$132</f>
        <v>3.74499</v>
      </c>
      <c r="G245" s="584"/>
      <c r="H245" s="115"/>
      <c r="I245" s="117"/>
    </row>
    <row r="246" spans="1:9" s="20" customFormat="1" x14ac:dyDescent="0.25">
      <c r="A246" s="18" t="s">
        <v>23</v>
      </c>
      <c r="B246" s="577"/>
      <c r="C246" s="578"/>
      <c r="D246" s="704">
        <f>[1]TDSheet!$G$625</f>
        <v>10.6</v>
      </c>
      <c r="E246" s="704"/>
      <c r="F246" s="581">
        <f>[2]TDSheet!$G$132</f>
        <v>14.13</v>
      </c>
      <c r="G246" s="584"/>
      <c r="H246" s="115"/>
      <c r="I246" s="117"/>
    </row>
    <row r="247" spans="1:9" s="20" customFormat="1" x14ac:dyDescent="0.25">
      <c r="A247" s="18" t="s">
        <v>24</v>
      </c>
      <c r="B247" s="577"/>
      <c r="C247" s="578"/>
      <c r="D247" s="704">
        <f>[1]TDSheet!$H$625</f>
        <v>105.7</v>
      </c>
      <c r="E247" s="704"/>
      <c r="F247" s="593">
        <f>[2]TDSheet!$H$132</f>
        <v>140.93</v>
      </c>
      <c r="G247" s="594"/>
      <c r="H247" s="115"/>
      <c r="I247" s="117"/>
    </row>
    <row r="248" spans="1:9" s="20" customFormat="1" ht="15.75" thickBot="1" x14ac:dyDescent="0.3">
      <c r="A248" s="21" t="s">
        <v>26</v>
      </c>
      <c r="B248" s="579"/>
      <c r="C248" s="580"/>
      <c r="D248" s="705">
        <f>[1]TDSheet!$I$625</f>
        <v>2.9</v>
      </c>
      <c r="E248" s="705"/>
      <c r="F248" s="603">
        <f>[2]TDSheet!$I$132</f>
        <v>3.8</v>
      </c>
      <c r="G248" s="687"/>
      <c r="H248" s="115"/>
      <c r="I248" s="117"/>
    </row>
    <row r="249" spans="1:9" s="20" customFormat="1" ht="15.75" thickBot="1" x14ac:dyDescent="0.3">
      <c r="A249" s="16"/>
      <c r="B249" s="88"/>
      <c r="C249" s="88"/>
      <c r="D249" s="89"/>
      <c r="E249" s="89"/>
      <c r="F249" s="88"/>
      <c r="G249" s="90"/>
      <c r="H249" s="115"/>
      <c r="I249" s="117"/>
    </row>
    <row r="250" spans="1:9" s="20" customFormat="1" ht="32.25" customHeight="1" x14ac:dyDescent="0.25">
      <c r="A250" s="483" t="s">
        <v>28</v>
      </c>
      <c r="B250" s="485" t="s">
        <v>495</v>
      </c>
      <c r="C250" s="485"/>
      <c r="D250" s="485"/>
      <c r="E250" s="485"/>
      <c r="F250" s="485"/>
      <c r="G250" s="486"/>
      <c r="H250" s="115"/>
      <c r="I250" s="117"/>
    </row>
    <row r="251" spans="1:9" s="20" customFormat="1" ht="65.25" customHeight="1" thickBot="1" x14ac:dyDescent="0.3">
      <c r="A251" s="503"/>
      <c r="B251" s="489"/>
      <c r="C251" s="489"/>
      <c r="D251" s="489"/>
      <c r="E251" s="489"/>
      <c r="F251" s="489"/>
      <c r="G251" s="490"/>
      <c r="H251" s="115"/>
      <c r="I251" s="117"/>
    </row>
    <row r="252" spans="1:9" s="40" customFormat="1" ht="15.75" thickBot="1" x14ac:dyDescent="0.3">
      <c r="H252" s="116"/>
      <c r="I252" s="116"/>
    </row>
    <row r="253" spans="1:9" s="40" customFormat="1" ht="25.5" customHeight="1" x14ac:dyDescent="0.25">
      <c r="A253" s="79" t="s">
        <v>0</v>
      </c>
      <c r="B253" s="671" t="s">
        <v>538</v>
      </c>
      <c r="C253" s="671"/>
      <c r="D253" s="671"/>
      <c r="E253" s="671"/>
      <c r="F253" s="671"/>
      <c r="G253" s="672"/>
      <c r="H253" s="115"/>
      <c r="I253" s="116"/>
    </row>
    <row r="254" spans="1:9" s="43" customFormat="1" ht="28.5" customHeight="1" x14ac:dyDescent="0.25">
      <c r="A254" s="41" t="s">
        <v>2</v>
      </c>
      <c r="B254" s="699" t="s">
        <v>466</v>
      </c>
      <c r="C254" s="699"/>
      <c r="D254" s="699"/>
      <c r="E254" s="699"/>
      <c r="F254" s="699"/>
      <c r="G254" s="700"/>
      <c r="H254" s="270"/>
      <c r="I254" s="80"/>
    </row>
    <row r="255" spans="1:9" s="43" customFormat="1" ht="18.75" customHeight="1" x14ac:dyDescent="0.25">
      <c r="A255" s="41" t="s">
        <v>4</v>
      </c>
      <c r="B255" s="507" t="s">
        <v>465</v>
      </c>
      <c r="C255" s="507"/>
      <c r="D255" s="507"/>
      <c r="E255" s="507"/>
      <c r="F255" s="507"/>
      <c r="G255" s="508"/>
      <c r="H255" s="270"/>
      <c r="I255" s="80"/>
    </row>
    <row r="256" spans="1:9" s="43" customFormat="1" ht="50.25" customHeight="1" x14ac:dyDescent="0.25">
      <c r="A256" s="45" t="s">
        <v>5</v>
      </c>
      <c r="B256" s="509" t="s">
        <v>279</v>
      </c>
      <c r="C256" s="509"/>
      <c r="D256" s="509"/>
      <c r="E256" s="509"/>
      <c r="F256" s="509"/>
      <c r="G256" s="510"/>
      <c r="H256" s="270"/>
      <c r="I256" s="80"/>
    </row>
    <row r="257" spans="1:40" x14ac:dyDescent="0.25">
      <c r="A257" s="696" t="s">
        <v>7</v>
      </c>
      <c r="B257" s="514" t="s">
        <v>9</v>
      </c>
      <c r="C257" s="514"/>
      <c r="D257" s="514"/>
      <c r="E257" s="514"/>
      <c r="F257" s="514"/>
      <c r="G257" s="515"/>
      <c r="H257" s="115"/>
    </row>
    <row r="258" spans="1:40" x14ac:dyDescent="0.25">
      <c r="A258" s="696"/>
      <c r="B258" s="514" t="s">
        <v>10</v>
      </c>
      <c r="C258" s="514"/>
      <c r="D258" s="514"/>
      <c r="E258" s="514"/>
      <c r="F258" s="514"/>
      <c r="G258" s="515"/>
      <c r="H258" s="115"/>
    </row>
    <row r="259" spans="1:40" s="1" customFormat="1" ht="20.25" customHeight="1" x14ac:dyDescent="0.25">
      <c r="A259" s="696"/>
      <c r="B259" s="697"/>
      <c r="C259" s="697"/>
      <c r="D259" s="269" t="s">
        <v>8</v>
      </c>
      <c r="E259" s="269" t="s">
        <v>11</v>
      </c>
      <c r="F259" s="269" t="s">
        <v>8</v>
      </c>
      <c r="G259" s="46" t="s">
        <v>11</v>
      </c>
      <c r="H259" s="270"/>
      <c r="I259" s="80"/>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row>
    <row r="260" spans="1:40" s="1" customFormat="1" ht="22.5" customHeight="1" x14ac:dyDescent="0.25">
      <c r="A260" s="47" t="s">
        <v>123</v>
      </c>
      <c r="B260" s="697"/>
      <c r="C260" s="697"/>
      <c r="D260" s="269">
        <v>60</v>
      </c>
      <c r="E260" s="269">
        <v>45</v>
      </c>
      <c r="F260" s="269">
        <v>68</v>
      </c>
      <c r="G260" s="46">
        <v>51</v>
      </c>
      <c r="H260" s="190">
        <f>(D260+D261+D262)/3</f>
        <v>64.333333333333329</v>
      </c>
      <c r="I260" s="189">
        <f>(F260+F261+F262)/3</f>
        <v>72.666666666666671</v>
      </c>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row>
    <row r="261" spans="1:40" s="1" customFormat="1" ht="20.25" customHeight="1" x14ac:dyDescent="0.25">
      <c r="A261" s="47" t="s">
        <v>124</v>
      </c>
      <c r="B261" s="697"/>
      <c r="C261" s="697"/>
      <c r="D261" s="269">
        <v>64</v>
      </c>
      <c r="E261" s="269">
        <v>45</v>
      </c>
      <c r="F261" s="269">
        <v>73</v>
      </c>
      <c r="G261" s="46">
        <v>51</v>
      </c>
      <c r="H261" s="270"/>
      <c r="I261" s="80"/>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row>
    <row r="262" spans="1:40" s="1" customFormat="1" ht="20.25" customHeight="1" x14ac:dyDescent="0.25">
      <c r="A262" s="47" t="s">
        <v>125</v>
      </c>
      <c r="B262" s="697"/>
      <c r="C262" s="697"/>
      <c r="D262" s="269">
        <v>69</v>
      </c>
      <c r="E262" s="269">
        <v>45</v>
      </c>
      <c r="F262" s="269">
        <v>77</v>
      </c>
      <c r="G262" s="46">
        <v>51</v>
      </c>
      <c r="H262" s="270"/>
      <c r="I262" s="80"/>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row>
    <row r="263" spans="1:40" s="1" customFormat="1" ht="20.25" customHeight="1" x14ac:dyDescent="0.25">
      <c r="A263" s="47" t="s">
        <v>468</v>
      </c>
      <c r="B263" s="697"/>
      <c r="C263" s="697"/>
      <c r="D263" s="62">
        <v>75</v>
      </c>
      <c r="E263" s="269">
        <v>45</v>
      </c>
      <c r="F263" s="269">
        <v>85</v>
      </c>
      <c r="G263" s="46">
        <v>51</v>
      </c>
      <c r="H263" s="270"/>
      <c r="I263" s="80"/>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row>
    <row r="264" spans="1:40" s="1" customFormat="1" ht="20.25" customHeight="1" x14ac:dyDescent="0.25">
      <c r="A264" s="47" t="s">
        <v>136</v>
      </c>
      <c r="B264" s="697"/>
      <c r="C264" s="697"/>
      <c r="D264" s="269">
        <v>12</v>
      </c>
      <c r="E264" s="269">
        <v>9.6</v>
      </c>
      <c r="F264" s="269">
        <v>16</v>
      </c>
      <c r="G264" s="102">
        <v>12.8</v>
      </c>
      <c r="H264" s="270">
        <f>(D264+D265)/2</f>
        <v>12.5</v>
      </c>
      <c r="I264" s="80">
        <f>(F264+F265)/2</f>
        <v>16.600000000000001</v>
      </c>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row>
    <row r="265" spans="1:40" s="1" customFormat="1" ht="20.25" customHeight="1" x14ac:dyDescent="0.25">
      <c r="A265" s="47" t="s">
        <v>135</v>
      </c>
      <c r="B265" s="697"/>
      <c r="C265" s="697"/>
      <c r="D265" s="187">
        <v>13</v>
      </c>
      <c r="E265" s="62">
        <v>9.6</v>
      </c>
      <c r="F265" s="60">
        <v>17.2</v>
      </c>
      <c r="G265" s="102">
        <v>12.8</v>
      </c>
      <c r="H265" s="270"/>
      <c r="I265" s="80"/>
      <c r="J265" s="43"/>
      <c r="K265" s="10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row>
    <row r="266" spans="1:40" s="1" customFormat="1" ht="18" customHeight="1" x14ac:dyDescent="0.25">
      <c r="A266" s="82" t="s">
        <v>143</v>
      </c>
      <c r="B266" s="697"/>
      <c r="C266" s="697"/>
      <c r="D266" s="62">
        <v>11.1</v>
      </c>
      <c r="E266" s="62">
        <v>9</v>
      </c>
      <c r="F266" s="60">
        <v>12.5</v>
      </c>
      <c r="G266" s="102">
        <v>10.199999999999999</v>
      </c>
      <c r="H266" s="270"/>
      <c r="I266" s="80"/>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row>
    <row r="267" spans="1:40" s="1" customFormat="1" ht="18" customHeight="1" x14ac:dyDescent="0.25">
      <c r="A267" s="82" t="s">
        <v>171</v>
      </c>
      <c r="B267" s="697"/>
      <c r="C267" s="697"/>
      <c r="D267" s="83">
        <v>2</v>
      </c>
      <c r="E267" s="83">
        <v>2</v>
      </c>
      <c r="F267" s="60">
        <v>2.5</v>
      </c>
      <c r="G267" s="102">
        <v>2.5</v>
      </c>
      <c r="H267" s="270"/>
      <c r="I267" s="80"/>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row>
    <row r="268" spans="1:40" s="1" customFormat="1" ht="18" customHeight="1" x14ac:dyDescent="0.25">
      <c r="A268" s="104" t="s">
        <v>15</v>
      </c>
      <c r="B268" s="708"/>
      <c r="C268" s="708"/>
      <c r="D268" s="71">
        <v>120</v>
      </c>
      <c r="E268" s="71">
        <v>120</v>
      </c>
      <c r="F268" s="66">
        <v>136</v>
      </c>
      <c r="G268" s="105">
        <v>136</v>
      </c>
      <c r="H268" s="270"/>
      <c r="I268" s="80"/>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row>
    <row r="269" spans="1:40" s="1" customFormat="1" ht="18" customHeight="1" x14ac:dyDescent="0.25">
      <c r="A269" s="196" t="s">
        <v>470</v>
      </c>
      <c r="B269" s="708"/>
      <c r="C269" s="708"/>
      <c r="D269" s="178">
        <v>0</v>
      </c>
      <c r="E269" s="197">
        <v>20</v>
      </c>
      <c r="F269" s="135">
        <v>0</v>
      </c>
      <c r="G269" s="363">
        <v>30</v>
      </c>
      <c r="H269" s="270"/>
      <c r="I269" s="80"/>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row>
    <row r="270" spans="1:40" s="1" customFormat="1" ht="18" customHeight="1" x14ac:dyDescent="0.25">
      <c r="A270" s="104" t="s">
        <v>417</v>
      </c>
      <c r="B270" s="708"/>
      <c r="C270" s="708"/>
      <c r="D270" s="71">
        <v>25.5</v>
      </c>
      <c r="E270" s="71">
        <v>23</v>
      </c>
      <c r="F270" s="66">
        <v>37.700000000000003</v>
      </c>
      <c r="G270" s="105">
        <v>34</v>
      </c>
      <c r="H270" s="270"/>
      <c r="I270" s="80"/>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row>
    <row r="271" spans="1:40" s="1" customFormat="1" ht="18" customHeight="1" x14ac:dyDescent="0.25">
      <c r="A271" s="104" t="s">
        <v>143</v>
      </c>
      <c r="B271" s="708"/>
      <c r="C271" s="708"/>
      <c r="D271" s="71">
        <v>2.4</v>
      </c>
      <c r="E271" s="71">
        <v>2</v>
      </c>
      <c r="F271" s="66">
        <v>3.6</v>
      </c>
      <c r="G271" s="105">
        <v>3</v>
      </c>
      <c r="H271" s="270"/>
      <c r="I271" s="80"/>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row>
    <row r="272" spans="1:40" s="1" customFormat="1" ht="18" customHeight="1" x14ac:dyDescent="0.25">
      <c r="A272" s="104" t="s">
        <v>15</v>
      </c>
      <c r="B272" s="708"/>
      <c r="C272" s="708"/>
      <c r="D272" s="71">
        <v>2</v>
      </c>
      <c r="E272" s="71">
        <v>2</v>
      </c>
      <c r="F272" s="66">
        <v>3</v>
      </c>
      <c r="G272" s="105">
        <v>3</v>
      </c>
      <c r="H272" s="270"/>
      <c r="I272" s="80"/>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row>
    <row r="273" spans="1:40" s="1" customFormat="1" ht="18" customHeight="1" x14ac:dyDescent="0.25">
      <c r="A273" s="104" t="s">
        <v>235</v>
      </c>
      <c r="B273" s="708"/>
      <c r="C273" s="708"/>
      <c r="D273" s="71" t="s">
        <v>471</v>
      </c>
      <c r="E273" s="71">
        <v>1.6</v>
      </c>
      <c r="F273" s="66" t="s">
        <v>472</v>
      </c>
      <c r="G273" s="105">
        <v>2.4</v>
      </c>
      <c r="H273" s="270"/>
      <c r="I273" s="80"/>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row>
    <row r="274" spans="1:40" s="1" customFormat="1" ht="18" customHeight="1" x14ac:dyDescent="0.25">
      <c r="A274" s="104" t="s">
        <v>314</v>
      </c>
      <c r="B274" s="708"/>
      <c r="C274" s="708"/>
      <c r="D274" s="71">
        <v>6</v>
      </c>
      <c r="E274" s="71">
        <v>4.5</v>
      </c>
      <c r="F274" s="134">
        <v>7.5</v>
      </c>
      <c r="G274" s="68">
        <v>5.5</v>
      </c>
      <c r="H274" s="270"/>
      <c r="I274" s="80"/>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row>
    <row r="275" spans="1:40" s="2" customFormat="1" ht="15.75" thickBot="1" x14ac:dyDescent="0.3">
      <c r="A275" s="50" t="s">
        <v>16</v>
      </c>
      <c r="B275" s="698"/>
      <c r="C275" s="698"/>
      <c r="D275" s="260"/>
      <c r="E275" s="106">
        <v>170</v>
      </c>
      <c r="F275" s="260">
        <v>0</v>
      </c>
      <c r="G275" s="53">
        <v>200</v>
      </c>
      <c r="H275" s="115"/>
      <c r="I275" s="117"/>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row>
    <row r="276" spans="1:40" s="81" customFormat="1" ht="15.75" customHeight="1" thickBot="1" x14ac:dyDescent="0.3">
      <c r="A276" s="701"/>
      <c r="B276" s="702"/>
      <c r="C276" s="702"/>
      <c r="D276" s="702"/>
      <c r="E276" s="702"/>
      <c r="F276" s="702"/>
      <c r="G276" s="703"/>
      <c r="H276" s="118"/>
      <c r="I276" s="119"/>
      <c r="J276" s="108"/>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row>
    <row r="277" spans="1:40" s="2" customFormat="1" x14ac:dyDescent="0.25">
      <c r="A277" s="519" t="s">
        <v>20</v>
      </c>
      <c r="B277" s="520"/>
      <c r="C277" s="520"/>
      <c r="D277" s="520"/>
      <c r="E277" s="520"/>
      <c r="F277" s="520"/>
      <c r="G277" s="521"/>
      <c r="H277" s="115"/>
      <c r="I277" s="117"/>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row>
    <row r="278" spans="1:40" s="2" customFormat="1" x14ac:dyDescent="0.25">
      <c r="A278" s="87" t="s">
        <v>27</v>
      </c>
      <c r="B278" s="517"/>
      <c r="C278" s="517"/>
      <c r="D278" s="517" t="s">
        <v>467</v>
      </c>
      <c r="E278" s="517"/>
      <c r="F278" s="517" t="s">
        <v>278</v>
      </c>
      <c r="G278" s="518"/>
      <c r="H278" s="115"/>
      <c r="I278" s="117"/>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row>
    <row r="279" spans="1:40" s="2" customFormat="1" x14ac:dyDescent="0.25">
      <c r="A279" s="500" t="s">
        <v>25</v>
      </c>
      <c r="B279" s="501"/>
      <c r="C279" s="501"/>
      <c r="D279" s="501"/>
      <c r="E279" s="501"/>
      <c r="F279" s="501"/>
      <c r="G279" s="502"/>
      <c r="H279" s="115"/>
      <c r="I279" s="117"/>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row>
    <row r="280" spans="1:40" s="20" customFormat="1" x14ac:dyDescent="0.25">
      <c r="A280" s="18" t="s">
        <v>21</v>
      </c>
      <c r="B280" s="575"/>
      <c r="C280" s="576"/>
      <c r="D280" s="704">
        <f>[3]TDSheet!$E$586</f>
        <v>1.3</v>
      </c>
      <c r="E280" s="704"/>
      <c r="F280" s="581">
        <f>[4]TDSheet!$E$585</f>
        <v>1.5</v>
      </c>
      <c r="G280" s="584"/>
      <c r="H280" s="115"/>
      <c r="I280" s="117"/>
    </row>
    <row r="281" spans="1:40" s="20" customFormat="1" x14ac:dyDescent="0.25">
      <c r="A281" s="18" t="s">
        <v>22</v>
      </c>
      <c r="B281" s="577"/>
      <c r="C281" s="578"/>
      <c r="D281" s="704">
        <f>[3]TDSheet!$F$586</f>
        <v>1.8</v>
      </c>
      <c r="E281" s="704"/>
      <c r="F281" s="581">
        <f>[4]TDSheet!$F$585</f>
        <v>1.9</v>
      </c>
      <c r="G281" s="584"/>
      <c r="H281" s="115"/>
      <c r="I281" s="117"/>
    </row>
    <row r="282" spans="1:40" s="20" customFormat="1" x14ac:dyDescent="0.25">
      <c r="A282" s="18" t="s">
        <v>23</v>
      </c>
      <c r="B282" s="577"/>
      <c r="C282" s="578"/>
      <c r="D282" s="704">
        <f>[3]TDSheet!$G$586</f>
        <v>9.1999999999999993</v>
      </c>
      <c r="E282" s="704"/>
      <c r="F282" s="581">
        <f>[4]TDSheet!$G$585</f>
        <v>9.6999999999999993</v>
      </c>
      <c r="G282" s="584"/>
      <c r="H282" s="115"/>
      <c r="I282" s="117"/>
    </row>
    <row r="283" spans="1:40" s="20" customFormat="1" x14ac:dyDescent="0.25">
      <c r="A283" s="18" t="s">
        <v>24</v>
      </c>
      <c r="B283" s="577"/>
      <c r="C283" s="578"/>
      <c r="D283" s="704">
        <f>[3]TDSheet!$H$586</f>
        <v>111.92</v>
      </c>
      <c r="E283" s="704"/>
      <c r="F283" s="593">
        <f>[4]TDSheet!$H$585</f>
        <v>131.66999999999999</v>
      </c>
      <c r="G283" s="594"/>
      <c r="H283" s="115"/>
      <c r="I283" s="117"/>
    </row>
    <row r="284" spans="1:40" s="20" customFormat="1" ht="15.75" thickBot="1" x14ac:dyDescent="0.3">
      <c r="A284" s="21" t="s">
        <v>26</v>
      </c>
      <c r="B284" s="579"/>
      <c r="C284" s="580"/>
      <c r="D284" s="705">
        <f>[3]TDSheet!$I$586</f>
        <v>3.3</v>
      </c>
      <c r="E284" s="705"/>
      <c r="F284" s="585">
        <f>[4]TDSheet!$I$585</f>
        <v>3.9</v>
      </c>
      <c r="G284" s="586"/>
      <c r="H284" s="115"/>
      <c r="I284" s="117"/>
    </row>
    <row r="285" spans="1:40" s="2" customFormat="1" ht="15.75" thickBot="1" x14ac:dyDescent="0.3">
      <c r="A285" s="16"/>
      <c r="B285" s="88"/>
      <c r="C285" s="88"/>
      <c r="D285" s="89"/>
      <c r="E285" s="89"/>
      <c r="F285" s="88"/>
      <c r="G285" s="90"/>
      <c r="H285" s="115"/>
      <c r="I285" s="117"/>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row>
    <row r="286" spans="1:40" s="2" customFormat="1" ht="32.25" customHeight="1" x14ac:dyDescent="0.25">
      <c r="A286" s="483" t="s">
        <v>28</v>
      </c>
      <c r="B286" s="485" t="s">
        <v>1013</v>
      </c>
      <c r="C286" s="485"/>
      <c r="D286" s="485"/>
      <c r="E286" s="485"/>
      <c r="F286" s="485"/>
      <c r="G286" s="486"/>
      <c r="H286" s="115"/>
      <c r="I286" s="117"/>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row>
    <row r="287" spans="1:40" s="2" customFormat="1" ht="134.25" customHeight="1" thickBot="1" x14ac:dyDescent="0.3">
      <c r="A287" s="503"/>
      <c r="B287" s="489"/>
      <c r="C287" s="489"/>
      <c r="D287" s="489"/>
      <c r="E287" s="489"/>
      <c r="F287" s="489"/>
      <c r="G287" s="490"/>
      <c r="H287" s="115"/>
      <c r="I287" s="117"/>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row>
    <row r="288" spans="1:40" ht="15.75" thickBot="1" x14ac:dyDescent="0.3"/>
    <row r="289" spans="1:40" s="40" customFormat="1" ht="25.5" customHeight="1" x14ac:dyDescent="0.25">
      <c r="A289" s="79" t="s">
        <v>0</v>
      </c>
      <c r="B289" s="671" t="s">
        <v>543</v>
      </c>
      <c r="C289" s="671"/>
      <c r="D289" s="671"/>
      <c r="E289" s="671"/>
      <c r="F289" s="671"/>
      <c r="G289" s="672"/>
      <c r="H289" s="115"/>
      <c r="I289" s="116"/>
    </row>
    <row r="290" spans="1:40" s="1" customFormat="1" ht="28.5" customHeight="1" x14ac:dyDescent="0.25">
      <c r="A290" s="41" t="s">
        <v>2</v>
      </c>
      <c r="B290" s="677" t="s">
        <v>475</v>
      </c>
      <c r="C290" s="677"/>
      <c r="D290" s="677"/>
      <c r="E290" s="677"/>
      <c r="F290" s="677"/>
      <c r="G290" s="678"/>
      <c r="H290" s="270"/>
      <c r="I290" s="80"/>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row>
    <row r="291" spans="1:40" s="1" customFormat="1" ht="18.75" customHeight="1" x14ac:dyDescent="0.25">
      <c r="A291" s="41" t="s">
        <v>4</v>
      </c>
      <c r="B291" s="507" t="s">
        <v>474</v>
      </c>
      <c r="C291" s="507"/>
      <c r="D291" s="507"/>
      <c r="E291" s="507"/>
      <c r="F291" s="507"/>
      <c r="G291" s="508"/>
      <c r="H291" s="270"/>
      <c r="I291" s="80"/>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row>
    <row r="292" spans="1:40" s="43" customFormat="1" ht="45.75" customHeight="1" x14ac:dyDescent="0.25">
      <c r="A292" s="45" t="s">
        <v>5</v>
      </c>
      <c r="B292" s="509" t="s">
        <v>336</v>
      </c>
      <c r="C292" s="509"/>
      <c r="D292" s="509"/>
      <c r="E292" s="509"/>
      <c r="F292" s="509"/>
      <c r="G292" s="510"/>
      <c r="H292" s="270"/>
      <c r="I292" s="80"/>
    </row>
    <row r="293" spans="1:40" x14ac:dyDescent="0.25">
      <c r="A293" s="696" t="s">
        <v>7</v>
      </c>
      <c r="B293" s="514" t="s">
        <v>9</v>
      </c>
      <c r="C293" s="514"/>
      <c r="D293" s="514"/>
      <c r="E293" s="514"/>
      <c r="F293" s="514"/>
      <c r="G293" s="515"/>
      <c r="H293" s="115"/>
    </row>
    <row r="294" spans="1:40" x14ac:dyDescent="0.25">
      <c r="A294" s="696"/>
      <c r="B294" s="514" t="s">
        <v>10</v>
      </c>
      <c r="C294" s="514"/>
      <c r="D294" s="514"/>
      <c r="E294" s="514"/>
      <c r="F294" s="514"/>
      <c r="G294" s="515"/>
      <c r="H294" s="115"/>
    </row>
    <row r="295" spans="1:40" s="1" customFormat="1" ht="20.25" customHeight="1" x14ac:dyDescent="0.25">
      <c r="A295" s="696"/>
      <c r="B295" s="697"/>
      <c r="C295" s="697"/>
      <c r="D295" s="269" t="s">
        <v>8</v>
      </c>
      <c r="E295" s="269" t="s">
        <v>11</v>
      </c>
      <c r="F295" s="269" t="s">
        <v>8</v>
      </c>
      <c r="G295" s="46" t="s">
        <v>11</v>
      </c>
      <c r="H295" s="270"/>
      <c r="I295" s="80"/>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row>
    <row r="296" spans="1:40" s="1" customFormat="1" ht="20.25" customHeight="1" x14ac:dyDescent="0.25">
      <c r="A296" s="47" t="s">
        <v>429</v>
      </c>
      <c r="B296" s="697"/>
      <c r="C296" s="697"/>
      <c r="D296" s="269">
        <v>30</v>
      </c>
      <c r="E296" s="269">
        <v>26.4</v>
      </c>
      <c r="F296" s="62">
        <v>45</v>
      </c>
      <c r="G296" s="46">
        <v>39.6</v>
      </c>
      <c r="H296" s="270"/>
      <c r="I296" s="80"/>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row>
    <row r="297" spans="1:40" s="1" customFormat="1" ht="36.75" customHeight="1" x14ac:dyDescent="0.25">
      <c r="A297" s="205" t="s">
        <v>431</v>
      </c>
      <c r="B297" s="697"/>
      <c r="C297" s="697"/>
      <c r="D297" s="263">
        <v>0</v>
      </c>
      <c r="E297" s="139">
        <v>10</v>
      </c>
      <c r="F297" s="263">
        <v>0</v>
      </c>
      <c r="G297" s="308">
        <v>15</v>
      </c>
      <c r="H297" s="270"/>
      <c r="I297" s="80"/>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row>
    <row r="298" spans="1:40" s="1" customFormat="1" ht="20.25" customHeight="1" x14ac:dyDescent="0.25">
      <c r="A298" s="47" t="s">
        <v>422</v>
      </c>
      <c r="B298" s="697"/>
      <c r="C298" s="697"/>
      <c r="D298" s="356">
        <v>115</v>
      </c>
      <c r="E298" s="269">
        <v>115</v>
      </c>
      <c r="F298" s="356">
        <v>140</v>
      </c>
      <c r="G298" s="361">
        <v>140</v>
      </c>
      <c r="H298" s="270"/>
      <c r="I298" s="80"/>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row>
    <row r="299" spans="1:40" s="1" customFormat="1" ht="20.25" customHeight="1" x14ac:dyDescent="0.25">
      <c r="A299" s="47" t="s">
        <v>123</v>
      </c>
      <c r="B299" s="697"/>
      <c r="C299" s="697"/>
      <c r="D299" s="269">
        <v>60</v>
      </c>
      <c r="E299" s="269">
        <v>45</v>
      </c>
      <c r="F299" s="62">
        <f>(D299*180)/150</f>
        <v>72</v>
      </c>
      <c r="G299" s="183">
        <f>(E299*180)/150</f>
        <v>54</v>
      </c>
      <c r="H299" s="62">
        <f>(D299+D300+D301)/3</f>
        <v>64.333333333333329</v>
      </c>
      <c r="I299" s="230">
        <f>(F299+F300+F301)/3</f>
        <v>77.2</v>
      </c>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row>
    <row r="300" spans="1:40" s="1" customFormat="1" ht="20.25" customHeight="1" x14ac:dyDescent="0.25">
      <c r="A300" s="47" t="s">
        <v>124</v>
      </c>
      <c r="B300" s="697"/>
      <c r="C300" s="697"/>
      <c r="D300" s="269">
        <v>64</v>
      </c>
      <c r="E300" s="269">
        <v>45</v>
      </c>
      <c r="F300" s="62">
        <f t="shared" ref="F300:F304" si="17">(D300*180)/150</f>
        <v>76.8</v>
      </c>
      <c r="G300" s="48">
        <v>54</v>
      </c>
      <c r="H300" s="270"/>
      <c r="I300" s="80"/>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row>
    <row r="301" spans="1:40" s="1" customFormat="1" ht="20.25" customHeight="1" x14ac:dyDescent="0.25">
      <c r="A301" s="47" t="s">
        <v>125</v>
      </c>
      <c r="B301" s="697"/>
      <c r="C301" s="697"/>
      <c r="D301" s="269">
        <v>69</v>
      </c>
      <c r="E301" s="269">
        <v>45</v>
      </c>
      <c r="F301" s="62">
        <f t="shared" si="17"/>
        <v>82.8</v>
      </c>
      <c r="G301" s="48">
        <v>54</v>
      </c>
      <c r="H301" s="270"/>
      <c r="I301" s="189"/>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row>
    <row r="302" spans="1:40" s="1" customFormat="1" ht="20.25" customHeight="1" x14ac:dyDescent="0.25">
      <c r="A302" s="47" t="s">
        <v>468</v>
      </c>
      <c r="B302" s="697"/>
      <c r="C302" s="697"/>
      <c r="D302" s="62">
        <v>75</v>
      </c>
      <c r="E302" s="269">
        <v>45</v>
      </c>
      <c r="F302" s="62">
        <f t="shared" si="17"/>
        <v>90</v>
      </c>
      <c r="G302" s="48">
        <v>54</v>
      </c>
      <c r="H302" s="270"/>
      <c r="I302" s="189"/>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row>
    <row r="303" spans="1:40" s="1" customFormat="1" ht="20.25" customHeight="1" x14ac:dyDescent="0.25">
      <c r="A303" s="47" t="s">
        <v>136</v>
      </c>
      <c r="B303" s="697"/>
      <c r="C303" s="697"/>
      <c r="D303" s="269">
        <v>7.5</v>
      </c>
      <c r="E303" s="62">
        <v>6</v>
      </c>
      <c r="F303" s="62">
        <f t="shared" si="17"/>
        <v>9</v>
      </c>
      <c r="G303" s="183">
        <v>7.2</v>
      </c>
      <c r="H303" s="269">
        <f>(D303+D304)/2</f>
        <v>7.75</v>
      </c>
      <c r="I303" s="153">
        <f>(F303+F304)/2</f>
        <v>9.3000000000000007</v>
      </c>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row>
    <row r="304" spans="1:40" s="1" customFormat="1" ht="20.25" customHeight="1" x14ac:dyDescent="0.25">
      <c r="A304" s="47" t="s">
        <v>135</v>
      </c>
      <c r="B304" s="697"/>
      <c r="C304" s="697"/>
      <c r="D304" s="269">
        <v>8</v>
      </c>
      <c r="E304" s="62">
        <v>6</v>
      </c>
      <c r="F304" s="62">
        <f t="shared" si="17"/>
        <v>9.6</v>
      </c>
      <c r="G304" s="48">
        <v>7.2</v>
      </c>
      <c r="H304" s="270"/>
      <c r="I304" s="80"/>
      <c r="J304" s="43"/>
      <c r="K304" s="10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row>
    <row r="305" spans="1:40" s="1" customFormat="1" ht="18" customHeight="1" x14ac:dyDescent="0.25">
      <c r="A305" s="82" t="s">
        <v>143</v>
      </c>
      <c r="B305" s="697"/>
      <c r="C305" s="697"/>
      <c r="D305" s="54">
        <v>7.2</v>
      </c>
      <c r="E305" s="83">
        <v>6</v>
      </c>
      <c r="F305" s="62">
        <v>8.6</v>
      </c>
      <c r="G305" s="48">
        <v>7.2</v>
      </c>
      <c r="H305" s="270"/>
      <c r="I305" s="80"/>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row>
    <row r="306" spans="1:40" s="1" customFormat="1" ht="18" customHeight="1" x14ac:dyDescent="0.25">
      <c r="A306" s="82" t="s">
        <v>179</v>
      </c>
      <c r="B306" s="697"/>
      <c r="C306" s="697"/>
      <c r="D306" s="83">
        <v>6</v>
      </c>
      <c r="E306" s="83">
        <v>6</v>
      </c>
      <c r="F306" s="62">
        <v>7.2</v>
      </c>
      <c r="G306" s="48">
        <v>7.2</v>
      </c>
      <c r="H306" s="270"/>
      <c r="I306" s="80"/>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row>
    <row r="307" spans="1:40" s="1" customFormat="1" ht="18" customHeight="1" x14ac:dyDescent="0.25">
      <c r="A307" s="82" t="s">
        <v>129</v>
      </c>
      <c r="B307" s="697"/>
      <c r="C307" s="697"/>
      <c r="D307" s="83">
        <v>1.8</v>
      </c>
      <c r="E307" s="83">
        <v>1.8</v>
      </c>
      <c r="F307" s="62">
        <v>2.2000000000000002</v>
      </c>
      <c r="G307" s="48">
        <v>2.2000000000000002</v>
      </c>
      <c r="H307" s="270"/>
      <c r="I307" s="189"/>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row>
    <row r="308" spans="1:40" s="1" customFormat="1" ht="18" customHeight="1" x14ac:dyDescent="0.25">
      <c r="A308" s="104" t="s">
        <v>420</v>
      </c>
      <c r="B308" s="708"/>
      <c r="C308" s="708"/>
      <c r="D308" s="71">
        <v>0.5</v>
      </c>
      <c r="E308" s="71">
        <v>0.5</v>
      </c>
      <c r="F308" s="134">
        <v>0.6</v>
      </c>
      <c r="G308" s="68">
        <v>0.6</v>
      </c>
      <c r="H308" s="270"/>
      <c r="I308" s="231"/>
      <c r="J308" s="201"/>
      <c r="K308" s="201"/>
      <c r="L308" s="201"/>
      <c r="M308" s="201"/>
      <c r="N308" s="201"/>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row>
    <row r="309" spans="1:40" s="2" customFormat="1" ht="15.75" thickBot="1" x14ac:dyDescent="0.3">
      <c r="A309" s="50" t="s">
        <v>16</v>
      </c>
      <c r="B309" s="698"/>
      <c r="C309" s="698"/>
      <c r="D309" s="260"/>
      <c r="E309" s="106">
        <v>165</v>
      </c>
      <c r="F309" s="260">
        <v>0</v>
      </c>
      <c r="G309" s="53">
        <v>200</v>
      </c>
      <c r="H309" s="115"/>
      <c r="I309" s="232"/>
      <c r="J309" s="233"/>
      <c r="K309" s="233"/>
      <c r="L309" s="100"/>
      <c r="M309" s="100"/>
      <c r="N309" s="164"/>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row>
    <row r="310" spans="1:40" s="81" customFormat="1" ht="15.75" customHeight="1" thickBot="1" x14ac:dyDescent="0.3">
      <c r="A310" s="701"/>
      <c r="B310" s="702"/>
      <c r="C310" s="702"/>
      <c r="D310" s="702"/>
      <c r="E310" s="702"/>
      <c r="F310" s="702"/>
      <c r="G310" s="703"/>
      <c r="H310" s="118"/>
      <c r="I310" s="234"/>
      <c r="J310" s="235"/>
      <c r="K310" s="236"/>
      <c r="L310" s="236"/>
      <c r="M310" s="236"/>
      <c r="N310" s="236"/>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row>
    <row r="311" spans="1:40" s="2" customFormat="1" x14ac:dyDescent="0.25">
      <c r="A311" s="519" t="s">
        <v>20</v>
      </c>
      <c r="B311" s="520"/>
      <c r="C311" s="520"/>
      <c r="D311" s="520"/>
      <c r="E311" s="520"/>
      <c r="F311" s="520"/>
      <c r="G311" s="521"/>
      <c r="H311" s="115"/>
      <c r="I311" s="232"/>
      <c r="J311" s="164"/>
      <c r="K311" s="164"/>
      <c r="L311" s="164"/>
      <c r="M311" s="164"/>
      <c r="N311" s="164"/>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row>
    <row r="312" spans="1:40" s="2" customFormat="1" x14ac:dyDescent="0.25">
      <c r="A312" s="87" t="s">
        <v>27</v>
      </c>
      <c r="B312" s="517"/>
      <c r="C312" s="517"/>
      <c r="D312" s="517" t="s">
        <v>423</v>
      </c>
      <c r="E312" s="517"/>
      <c r="F312" s="517" t="s">
        <v>278</v>
      </c>
      <c r="G312" s="518"/>
      <c r="H312" s="115"/>
      <c r="I312" s="232"/>
      <c r="J312" s="164"/>
      <c r="K312" s="164"/>
      <c r="L312" s="164"/>
      <c r="M312" s="164"/>
      <c r="N312" s="164"/>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row>
    <row r="313" spans="1:40" s="2" customFormat="1" x14ac:dyDescent="0.25">
      <c r="A313" s="500" t="s">
        <v>25</v>
      </c>
      <c r="B313" s="501"/>
      <c r="C313" s="501"/>
      <c r="D313" s="501"/>
      <c r="E313" s="501"/>
      <c r="F313" s="501"/>
      <c r="G313" s="502"/>
      <c r="H313" s="115"/>
      <c r="I313" s="232"/>
      <c r="J313" s="164"/>
      <c r="K313" s="164"/>
      <c r="L313" s="164"/>
      <c r="M313" s="164"/>
      <c r="N313" s="164"/>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row>
    <row r="314" spans="1:40" s="20" customFormat="1" x14ac:dyDescent="0.25">
      <c r="A314" s="18" t="s">
        <v>21</v>
      </c>
      <c r="B314" s="575"/>
      <c r="C314" s="576"/>
      <c r="D314" s="704">
        <f>[1]TDSheet!$E$436</f>
        <v>5.4</v>
      </c>
      <c r="E314" s="704"/>
      <c r="F314" s="581">
        <f>[2]TDSheet!$E$435</f>
        <v>6.5</v>
      </c>
      <c r="G314" s="584"/>
      <c r="H314" s="115"/>
      <c r="I314" s="117"/>
    </row>
    <row r="315" spans="1:40" s="20" customFormat="1" x14ac:dyDescent="0.25">
      <c r="A315" s="18" t="s">
        <v>22</v>
      </c>
      <c r="B315" s="577"/>
      <c r="C315" s="578"/>
      <c r="D315" s="704">
        <f>[1]TDSheet!$F$436</f>
        <v>7.2</v>
      </c>
      <c r="E315" s="704"/>
      <c r="F315" s="581">
        <f>[2]TDSheet!$F$435</f>
        <v>8.6999999999999993</v>
      </c>
      <c r="G315" s="584"/>
      <c r="H315" s="115"/>
      <c r="I315" s="117"/>
    </row>
    <row r="316" spans="1:40" s="20" customFormat="1" x14ac:dyDescent="0.25">
      <c r="A316" s="18" t="s">
        <v>23</v>
      </c>
      <c r="B316" s="577"/>
      <c r="C316" s="578"/>
      <c r="D316" s="704">
        <f>[1]TDSheet!$G$436</f>
        <v>13.9</v>
      </c>
      <c r="E316" s="704"/>
      <c r="F316" s="581">
        <f>[2]TDSheet!$G$435</f>
        <v>16.8</v>
      </c>
      <c r="G316" s="584"/>
      <c r="H316" s="115"/>
      <c r="I316" s="117"/>
    </row>
    <row r="317" spans="1:40" s="20" customFormat="1" x14ac:dyDescent="0.25">
      <c r="A317" s="18" t="s">
        <v>24</v>
      </c>
      <c r="B317" s="577"/>
      <c r="C317" s="578"/>
      <c r="D317" s="704">
        <f>[1]TDSheet!$H$436</f>
        <v>106.6</v>
      </c>
      <c r="E317" s="704"/>
      <c r="F317" s="581">
        <f>[2]TDSheet!$H$435</f>
        <v>129.21</v>
      </c>
      <c r="G317" s="584"/>
      <c r="H317" s="115"/>
      <c r="I317" s="117"/>
    </row>
    <row r="318" spans="1:40" s="20" customFormat="1" ht="15.75" thickBot="1" x14ac:dyDescent="0.3">
      <c r="A318" s="21" t="s">
        <v>26</v>
      </c>
      <c r="B318" s="579"/>
      <c r="C318" s="580"/>
      <c r="D318" s="705">
        <f>[1]TDSheet!$I$436</f>
        <v>5.2</v>
      </c>
      <c r="E318" s="705"/>
      <c r="F318" s="585">
        <f>[2]TDSheet!$I$435</f>
        <v>6.3</v>
      </c>
      <c r="G318" s="586"/>
      <c r="H318" s="115"/>
      <c r="I318" s="117"/>
    </row>
    <row r="319" spans="1:40" s="2" customFormat="1" ht="15.75" thickBot="1" x14ac:dyDescent="0.3">
      <c r="A319" s="16"/>
      <c r="B319" s="88"/>
      <c r="C319" s="88"/>
      <c r="D319" s="89"/>
      <c r="E319" s="89"/>
      <c r="F319" s="88"/>
      <c r="G319" s="90"/>
      <c r="H319" s="115"/>
      <c r="I319" s="117"/>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row>
    <row r="320" spans="1:40" s="2" customFormat="1" ht="32.25" customHeight="1" x14ac:dyDescent="0.25">
      <c r="A320" s="483" t="s">
        <v>28</v>
      </c>
      <c r="B320" s="485" t="s">
        <v>849</v>
      </c>
      <c r="C320" s="485"/>
      <c r="D320" s="485"/>
      <c r="E320" s="485"/>
      <c r="F320" s="485"/>
      <c r="G320" s="486"/>
      <c r="H320" s="115"/>
      <c r="I320" s="117"/>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row>
    <row r="321" spans="1:40" s="2" customFormat="1" ht="206.25" customHeight="1" thickBot="1" x14ac:dyDescent="0.3">
      <c r="A321" s="503"/>
      <c r="B321" s="489"/>
      <c r="C321" s="489"/>
      <c r="D321" s="489"/>
      <c r="E321" s="489"/>
      <c r="F321" s="489"/>
      <c r="G321" s="490"/>
      <c r="H321" s="115"/>
      <c r="I321" s="117"/>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row>
    <row r="322" spans="1:40" ht="15.75" thickBot="1" x14ac:dyDescent="0.3"/>
    <row r="323" spans="1:40" s="40" customFormat="1" ht="25.5" customHeight="1" x14ac:dyDescent="0.25">
      <c r="A323" s="79" t="s">
        <v>0</v>
      </c>
      <c r="B323" s="671" t="s">
        <v>549</v>
      </c>
      <c r="C323" s="671"/>
      <c r="D323" s="671"/>
      <c r="E323" s="671"/>
      <c r="F323" s="671"/>
      <c r="G323" s="672"/>
      <c r="H323" s="115"/>
      <c r="I323" s="116"/>
    </row>
    <row r="324" spans="1:40" s="1" customFormat="1" ht="24.75" customHeight="1" x14ac:dyDescent="0.25">
      <c r="A324" s="41" t="s">
        <v>2</v>
      </c>
      <c r="B324" s="699" t="s">
        <v>846</v>
      </c>
      <c r="C324" s="699"/>
      <c r="D324" s="699"/>
      <c r="E324" s="699"/>
      <c r="F324" s="699"/>
      <c r="G324" s="700"/>
      <c r="H324" s="270"/>
      <c r="I324" s="80"/>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row>
    <row r="325" spans="1:40" s="1" customFormat="1" ht="18.75" customHeight="1" x14ac:dyDescent="0.25">
      <c r="A325" s="41" t="s">
        <v>4</v>
      </c>
      <c r="B325" s="507" t="s">
        <v>478</v>
      </c>
      <c r="C325" s="507"/>
      <c r="D325" s="507"/>
      <c r="E325" s="507"/>
      <c r="F325" s="507"/>
      <c r="G325" s="508"/>
      <c r="H325" s="270"/>
      <c r="I325" s="80"/>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row>
    <row r="326" spans="1:40" s="43" customFormat="1" ht="45.75" customHeight="1" x14ac:dyDescent="0.25">
      <c r="A326" s="45" t="s">
        <v>5</v>
      </c>
      <c r="B326" s="509" t="s">
        <v>477</v>
      </c>
      <c r="C326" s="509"/>
      <c r="D326" s="509"/>
      <c r="E326" s="509"/>
      <c r="F326" s="509"/>
      <c r="G326" s="510"/>
      <c r="H326" s="270"/>
      <c r="I326" s="80"/>
    </row>
    <row r="327" spans="1:40" x14ac:dyDescent="0.25">
      <c r="A327" s="696" t="s">
        <v>7</v>
      </c>
      <c r="B327" s="514" t="s">
        <v>9</v>
      </c>
      <c r="C327" s="514"/>
      <c r="D327" s="514"/>
      <c r="E327" s="514"/>
      <c r="F327" s="514"/>
      <c r="G327" s="515"/>
      <c r="H327" s="115"/>
    </row>
    <row r="328" spans="1:40" x14ac:dyDescent="0.25">
      <c r="A328" s="696"/>
      <c r="B328" s="514" t="s">
        <v>10</v>
      </c>
      <c r="C328" s="514"/>
      <c r="D328" s="514"/>
      <c r="E328" s="514"/>
      <c r="F328" s="514"/>
      <c r="G328" s="515"/>
      <c r="H328" s="115"/>
    </row>
    <row r="329" spans="1:40" s="1" customFormat="1" ht="20.25" customHeight="1" x14ac:dyDescent="0.25">
      <c r="A329" s="696"/>
      <c r="B329" s="697"/>
      <c r="C329" s="697"/>
      <c r="D329" s="269" t="s">
        <v>8</v>
      </c>
      <c r="E329" s="269" t="s">
        <v>11</v>
      </c>
      <c r="F329" s="269" t="s">
        <v>8</v>
      </c>
      <c r="G329" s="46" t="s">
        <v>11</v>
      </c>
      <c r="H329" s="270"/>
      <c r="I329" s="80"/>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row>
    <row r="330" spans="1:40" s="1" customFormat="1" ht="20.25" customHeight="1" x14ac:dyDescent="0.25">
      <c r="A330" s="47" t="s">
        <v>417</v>
      </c>
      <c r="B330" s="697"/>
      <c r="C330" s="697"/>
      <c r="D330" s="269">
        <v>18.3</v>
      </c>
      <c r="E330" s="269">
        <v>16.100000000000001</v>
      </c>
      <c r="F330" s="269">
        <v>27.5</v>
      </c>
      <c r="G330" s="46">
        <v>24.2</v>
      </c>
      <c r="H330" s="270"/>
      <c r="I330" s="80"/>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row>
    <row r="331" spans="1:40" s="1" customFormat="1" ht="26.25" customHeight="1" x14ac:dyDescent="0.25">
      <c r="A331" s="205" t="s">
        <v>481</v>
      </c>
      <c r="B331" s="697"/>
      <c r="C331" s="697"/>
      <c r="D331" s="263">
        <v>0</v>
      </c>
      <c r="E331" s="139">
        <v>10</v>
      </c>
      <c r="F331" s="263">
        <v>0</v>
      </c>
      <c r="G331" s="308">
        <v>15</v>
      </c>
      <c r="H331" s="507" t="s">
        <v>728</v>
      </c>
      <c r="I331" s="717"/>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row>
    <row r="332" spans="1:40" s="1" customFormat="1" ht="20.25" customHeight="1" x14ac:dyDescent="0.25">
      <c r="A332" s="47" t="s">
        <v>422</v>
      </c>
      <c r="B332" s="697"/>
      <c r="C332" s="697"/>
      <c r="D332" s="356">
        <v>110</v>
      </c>
      <c r="E332" s="269">
        <v>110</v>
      </c>
      <c r="F332" s="356">
        <v>130</v>
      </c>
      <c r="G332" s="361">
        <v>130</v>
      </c>
      <c r="H332" s="270"/>
      <c r="I332" s="80"/>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row>
    <row r="333" spans="1:40" s="1" customFormat="1" ht="20.25" customHeight="1" x14ac:dyDescent="0.25">
      <c r="A333" s="47" t="s">
        <v>123</v>
      </c>
      <c r="B333" s="697"/>
      <c r="C333" s="697"/>
      <c r="D333" s="269">
        <v>28</v>
      </c>
      <c r="E333" s="62">
        <v>21</v>
      </c>
      <c r="F333" s="62">
        <v>32</v>
      </c>
      <c r="G333" s="48">
        <v>24</v>
      </c>
      <c r="H333" s="237">
        <f>(D333+D334+D335)/3</f>
        <v>30</v>
      </c>
      <c r="I333" s="238">
        <f>(F333+F334+F335)/3</f>
        <v>34.333333333333336</v>
      </c>
      <c r="J333" s="114"/>
      <c r="K333" s="114"/>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row>
    <row r="334" spans="1:40" s="1" customFormat="1" ht="20.25" customHeight="1" x14ac:dyDescent="0.25">
      <c r="A334" s="47" t="s">
        <v>124</v>
      </c>
      <c r="B334" s="697"/>
      <c r="C334" s="697"/>
      <c r="D334" s="62">
        <v>30</v>
      </c>
      <c r="E334" s="62">
        <v>21</v>
      </c>
      <c r="F334" s="62">
        <v>34</v>
      </c>
      <c r="G334" s="48">
        <v>24</v>
      </c>
      <c r="H334" s="120"/>
      <c r="I334" s="239"/>
      <c r="J334" s="114"/>
      <c r="K334" s="114"/>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row>
    <row r="335" spans="1:40" s="1" customFormat="1" ht="20.25" customHeight="1" x14ac:dyDescent="0.25">
      <c r="A335" s="47" t="s">
        <v>125</v>
      </c>
      <c r="B335" s="697"/>
      <c r="C335" s="697"/>
      <c r="D335" s="269">
        <v>32</v>
      </c>
      <c r="E335" s="62">
        <v>21</v>
      </c>
      <c r="F335" s="62">
        <v>37</v>
      </c>
      <c r="G335" s="48">
        <v>24</v>
      </c>
      <c r="H335" s="120"/>
      <c r="I335" s="121"/>
      <c r="J335" s="114"/>
      <c r="K335" s="114"/>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row>
    <row r="336" spans="1:40" s="43" customFormat="1" ht="20.25" customHeight="1" x14ac:dyDescent="0.25">
      <c r="A336" s="47" t="s">
        <v>468</v>
      </c>
      <c r="B336" s="697"/>
      <c r="C336" s="697"/>
      <c r="D336" s="269">
        <v>35</v>
      </c>
      <c r="E336" s="62">
        <v>21</v>
      </c>
      <c r="F336" s="62">
        <v>40</v>
      </c>
      <c r="G336" s="48">
        <v>24</v>
      </c>
      <c r="H336" s="120"/>
      <c r="I336" s="121"/>
      <c r="J336" s="114"/>
      <c r="K336" s="114"/>
    </row>
    <row r="337" spans="1:40" s="1" customFormat="1" ht="20.25" customHeight="1" x14ac:dyDescent="0.25">
      <c r="A337" s="47" t="s">
        <v>136</v>
      </c>
      <c r="B337" s="697"/>
      <c r="C337" s="697"/>
      <c r="D337" s="269">
        <v>13</v>
      </c>
      <c r="E337" s="62">
        <v>10</v>
      </c>
      <c r="F337" s="62">
        <v>15</v>
      </c>
      <c r="G337" s="48">
        <v>12</v>
      </c>
      <c r="H337" s="237">
        <f>(D337+D338)/2</f>
        <v>13.25</v>
      </c>
      <c r="I337" s="240">
        <f>(F337+F338)/2</f>
        <v>15.5</v>
      </c>
      <c r="J337" s="114"/>
      <c r="K337" s="114"/>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row>
    <row r="338" spans="1:40" s="1" customFormat="1" ht="20.25" customHeight="1" x14ac:dyDescent="0.25">
      <c r="A338" s="47" t="s">
        <v>135</v>
      </c>
      <c r="B338" s="697"/>
      <c r="C338" s="697"/>
      <c r="D338" s="269">
        <v>13.5</v>
      </c>
      <c r="E338" s="62">
        <v>10</v>
      </c>
      <c r="F338" s="62">
        <v>16</v>
      </c>
      <c r="G338" s="48">
        <v>12</v>
      </c>
      <c r="H338" s="120"/>
      <c r="I338" s="239"/>
      <c r="J338" s="114"/>
      <c r="K338" s="241"/>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row>
    <row r="339" spans="1:40" s="1" customFormat="1" ht="20.25" customHeight="1" x14ac:dyDescent="0.25">
      <c r="A339" s="47" t="s">
        <v>479</v>
      </c>
      <c r="B339" s="697"/>
      <c r="C339" s="697"/>
      <c r="D339" s="269">
        <v>49</v>
      </c>
      <c r="E339" s="62">
        <v>39</v>
      </c>
      <c r="F339" s="62">
        <v>59</v>
      </c>
      <c r="G339" s="48">
        <v>47</v>
      </c>
      <c r="H339" s="237">
        <f>(D339+D340)/2</f>
        <v>50.5</v>
      </c>
      <c r="I339" s="240">
        <f>(F339+F340)/2</f>
        <v>60.5</v>
      </c>
      <c r="J339" s="114"/>
      <c r="K339" s="241"/>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row>
    <row r="340" spans="1:40" s="1" customFormat="1" ht="20.25" customHeight="1" x14ac:dyDescent="0.25">
      <c r="A340" s="47" t="s">
        <v>480</v>
      </c>
      <c r="B340" s="697"/>
      <c r="C340" s="697"/>
      <c r="D340" s="269">
        <v>52</v>
      </c>
      <c r="E340" s="62">
        <v>39</v>
      </c>
      <c r="F340" s="62">
        <v>62</v>
      </c>
      <c r="G340" s="48">
        <v>47</v>
      </c>
      <c r="H340" s="120"/>
      <c r="I340" s="239"/>
      <c r="J340" s="114"/>
      <c r="K340" s="241"/>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row>
    <row r="341" spans="1:40" s="1" customFormat="1" ht="18" customHeight="1" x14ac:dyDescent="0.25">
      <c r="A341" s="82" t="s">
        <v>143</v>
      </c>
      <c r="B341" s="697"/>
      <c r="C341" s="697"/>
      <c r="D341" s="54">
        <v>5.5</v>
      </c>
      <c r="E341" s="83">
        <v>4.5</v>
      </c>
      <c r="F341" s="62">
        <v>6</v>
      </c>
      <c r="G341" s="48">
        <v>5.0999999999999996</v>
      </c>
      <c r="H341" s="270"/>
      <c r="I341" s="80"/>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row>
    <row r="342" spans="1:40" s="1" customFormat="1" ht="18" customHeight="1" x14ac:dyDescent="0.25">
      <c r="A342" s="82" t="s">
        <v>13</v>
      </c>
      <c r="B342" s="697"/>
      <c r="C342" s="697"/>
      <c r="D342" s="83">
        <v>1.5</v>
      </c>
      <c r="E342" s="83">
        <v>1.5</v>
      </c>
      <c r="F342" s="62">
        <v>2</v>
      </c>
      <c r="G342" s="48">
        <v>2</v>
      </c>
      <c r="H342" s="270"/>
      <c r="I342" s="80"/>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row>
    <row r="343" spans="1:40" s="1" customFormat="1" ht="18" customHeight="1" x14ac:dyDescent="0.25">
      <c r="A343" s="82" t="s">
        <v>170</v>
      </c>
      <c r="B343" s="697"/>
      <c r="C343" s="697"/>
      <c r="D343" s="83">
        <v>0</v>
      </c>
      <c r="E343" s="83">
        <v>0</v>
      </c>
      <c r="F343" s="62">
        <v>2</v>
      </c>
      <c r="G343" s="48">
        <v>2</v>
      </c>
      <c r="H343" s="270"/>
      <c r="I343" s="80"/>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row>
    <row r="344" spans="1:40" s="1" customFormat="1" ht="18" customHeight="1" x14ac:dyDescent="0.25">
      <c r="A344" s="82" t="s">
        <v>129</v>
      </c>
      <c r="B344" s="697"/>
      <c r="C344" s="697"/>
      <c r="D344" s="83">
        <v>2</v>
      </c>
      <c r="E344" s="83">
        <v>2</v>
      </c>
      <c r="F344" s="62">
        <v>2.7</v>
      </c>
      <c r="G344" s="48">
        <v>2.7</v>
      </c>
      <c r="H344" s="270"/>
      <c r="I344" s="189"/>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row>
    <row r="345" spans="1:40" s="1" customFormat="1" ht="18" customHeight="1" x14ac:dyDescent="0.25">
      <c r="A345" s="104" t="s">
        <v>145</v>
      </c>
      <c r="B345" s="708"/>
      <c r="C345" s="708"/>
      <c r="D345" s="71">
        <v>5</v>
      </c>
      <c r="E345" s="71">
        <v>5</v>
      </c>
      <c r="F345" s="134">
        <v>6</v>
      </c>
      <c r="G345" s="68">
        <v>6</v>
      </c>
      <c r="H345" s="270"/>
      <c r="I345" s="231"/>
      <c r="J345" s="201"/>
      <c r="K345" s="201"/>
      <c r="L345" s="201"/>
      <c r="M345" s="201"/>
      <c r="N345" s="201"/>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row>
    <row r="346" spans="1:40" s="2" customFormat="1" ht="15.75" thickBot="1" x14ac:dyDescent="0.3">
      <c r="A346" s="50" t="s">
        <v>16</v>
      </c>
      <c r="B346" s="698"/>
      <c r="C346" s="698"/>
      <c r="D346" s="260"/>
      <c r="E346" s="106">
        <v>165</v>
      </c>
      <c r="F346" s="260">
        <v>0</v>
      </c>
      <c r="G346" s="53">
        <v>200</v>
      </c>
      <c r="H346" s="115"/>
      <c r="I346" s="242"/>
      <c r="J346" s="233"/>
      <c r="K346" s="233"/>
      <c r="L346" s="100"/>
      <c r="M346" s="100"/>
      <c r="N346" s="164"/>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row>
    <row r="347" spans="1:40" s="81" customFormat="1" ht="15.75" customHeight="1" thickBot="1" x14ac:dyDescent="0.3">
      <c r="A347" s="701"/>
      <c r="B347" s="702"/>
      <c r="C347" s="702"/>
      <c r="D347" s="702"/>
      <c r="E347" s="702"/>
      <c r="F347" s="702"/>
      <c r="G347" s="703"/>
      <c r="H347" s="118"/>
      <c r="I347" s="234"/>
      <c r="J347" s="235"/>
      <c r="K347" s="236"/>
      <c r="L347" s="236"/>
      <c r="M347" s="236"/>
      <c r="N347" s="236"/>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row>
    <row r="348" spans="1:40" s="2" customFormat="1" x14ac:dyDescent="0.25">
      <c r="A348" s="519" t="s">
        <v>20</v>
      </c>
      <c r="B348" s="520"/>
      <c r="C348" s="520"/>
      <c r="D348" s="520"/>
      <c r="E348" s="520"/>
      <c r="F348" s="520"/>
      <c r="G348" s="521"/>
      <c r="H348" s="115"/>
      <c r="I348" s="232"/>
      <c r="J348" s="164"/>
      <c r="K348" s="164"/>
      <c r="L348" s="164"/>
      <c r="M348" s="164"/>
      <c r="N348" s="164"/>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row>
    <row r="349" spans="1:40" s="2" customFormat="1" x14ac:dyDescent="0.25">
      <c r="A349" s="87" t="s">
        <v>27</v>
      </c>
      <c r="B349" s="517"/>
      <c r="C349" s="517"/>
      <c r="D349" s="517" t="s">
        <v>423</v>
      </c>
      <c r="E349" s="517"/>
      <c r="F349" s="517" t="s">
        <v>278</v>
      </c>
      <c r="G349" s="518"/>
      <c r="H349" s="115"/>
      <c r="I349" s="232"/>
      <c r="J349" s="164"/>
      <c r="K349" s="164"/>
      <c r="L349" s="164"/>
      <c r="M349" s="164"/>
      <c r="N349" s="164"/>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row>
    <row r="350" spans="1:40" s="2" customFormat="1" x14ac:dyDescent="0.25">
      <c r="A350" s="500" t="s">
        <v>25</v>
      </c>
      <c r="B350" s="501"/>
      <c r="C350" s="501"/>
      <c r="D350" s="501"/>
      <c r="E350" s="501"/>
      <c r="F350" s="501"/>
      <c r="G350" s="502"/>
      <c r="H350" s="115"/>
      <c r="I350" s="232"/>
      <c r="J350" s="164"/>
      <c r="K350" s="164"/>
      <c r="L350" s="164"/>
      <c r="M350" s="164"/>
      <c r="N350" s="164"/>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row>
    <row r="351" spans="1:40" s="20" customFormat="1" x14ac:dyDescent="0.25">
      <c r="A351" s="18" t="s">
        <v>21</v>
      </c>
      <c r="B351" s="575"/>
      <c r="C351" s="576"/>
      <c r="D351" s="704">
        <f>[3]TDSheet!$E$510</f>
        <v>2.84</v>
      </c>
      <c r="E351" s="704"/>
      <c r="F351" s="581">
        <f>[4]TDSheet!$E$509</f>
        <v>4.2</v>
      </c>
      <c r="G351" s="584"/>
      <c r="H351" s="115"/>
      <c r="I351" s="117"/>
    </row>
    <row r="352" spans="1:40" s="20" customFormat="1" x14ac:dyDescent="0.25">
      <c r="A352" s="18" t="s">
        <v>22</v>
      </c>
      <c r="B352" s="577"/>
      <c r="C352" s="578"/>
      <c r="D352" s="704">
        <f>[3]TDSheet!$F$510</f>
        <v>3.1</v>
      </c>
      <c r="E352" s="704"/>
      <c r="F352" s="581">
        <f>[4]TDSheet!$F$509</f>
        <v>3.7</v>
      </c>
      <c r="G352" s="584"/>
      <c r="H352" s="115"/>
      <c r="I352" s="117"/>
    </row>
    <row r="353" spans="1:40" s="20" customFormat="1" x14ac:dyDescent="0.25">
      <c r="A353" s="18" t="s">
        <v>23</v>
      </c>
      <c r="B353" s="577"/>
      <c r="C353" s="578"/>
      <c r="D353" s="704">
        <f>[3]TDSheet!$G$510</f>
        <v>10.9</v>
      </c>
      <c r="E353" s="704"/>
      <c r="F353" s="581">
        <f>[4]TDSheet!$G$509</f>
        <v>14.1</v>
      </c>
      <c r="G353" s="584"/>
      <c r="H353" s="115"/>
      <c r="I353" s="117"/>
    </row>
    <row r="354" spans="1:40" s="20" customFormat="1" x14ac:dyDescent="0.25">
      <c r="A354" s="18" t="s">
        <v>24</v>
      </c>
      <c r="B354" s="577"/>
      <c r="C354" s="578"/>
      <c r="D354" s="704">
        <f>[3]TDSheet!$H$510</f>
        <v>80.22</v>
      </c>
      <c r="E354" s="704"/>
      <c r="F354" s="581">
        <f>[4]TDSheet!$H$509</f>
        <v>102.5</v>
      </c>
      <c r="G354" s="584"/>
      <c r="H354" s="115"/>
      <c r="I354" s="117"/>
    </row>
    <row r="355" spans="1:40" s="20" customFormat="1" ht="15.75" thickBot="1" x14ac:dyDescent="0.3">
      <c r="A355" s="21" t="s">
        <v>26</v>
      </c>
      <c r="B355" s="579"/>
      <c r="C355" s="580"/>
      <c r="D355" s="705">
        <f>[3]TDSheet!$I$510</f>
        <v>4.5</v>
      </c>
      <c r="E355" s="705"/>
      <c r="F355" s="585">
        <f>[4]TDSheet!$I$509</f>
        <v>5.5</v>
      </c>
      <c r="G355" s="586"/>
      <c r="H355" s="115"/>
      <c r="I355" s="117"/>
    </row>
    <row r="356" spans="1:40" s="2" customFormat="1" ht="15.75" thickBot="1" x14ac:dyDescent="0.3">
      <c r="A356" s="16"/>
      <c r="B356" s="88"/>
      <c r="C356" s="88"/>
      <c r="D356" s="89"/>
      <c r="E356" s="89"/>
      <c r="F356" s="88"/>
      <c r="G356" s="90"/>
      <c r="H356" s="115"/>
      <c r="I356" s="117"/>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row>
    <row r="357" spans="1:40" s="2" customFormat="1" ht="32.25" customHeight="1" x14ac:dyDescent="0.25">
      <c r="A357" s="483" t="s">
        <v>28</v>
      </c>
      <c r="B357" s="485" t="s">
        <v>847</v>
      </c>
      <c r="C357" s="485"/>
      <c r="D357" s="485"/>
      <c r="E357" s="485"/>
      <c r="F357" s="485"/>
      <c r="G357" s="486"/>
      <c r="H357" s="115"/>
      <c r="I357" s="117"/>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row>
    <row r="358" spans="1:40" s="2" customFormat="1" ht="212.25" customHeight="1" thickBot="1" x14ac:dyDescent="0.3">
      <c r="A358" s="503"/>
      <c r="B358" s="489"/>
      <c r="C358" s="489"/>
      <c r="D358" s="489"/>
      <c r="E358" s="489"/>
      <c r="F358" s="489"/>
      <c r="G358" s="490"/>
      <c r="H358" s="115"/>
      <c r="I358" s="117"/>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row>
    <row r="359" spans="1:40" ht="15.75" thickBot="1" x14ac:dyDescent="0.3"/>
    <row r="360" spans="1:40" s="40" customFormat="1" ht="25.5" customHeight="1" x14ac:dyDescent="0.25">
      <c r="A360" s="79" t="s">
        <v>0</v>
      </c>
      <c r="B360" s="671" t="s">
        <v>556</v>
      </c>
      <c r="C360" s="671"/>
      <c r="D360" s="671"/>
      <c r="E360" s="671"/>
      <c r="F360" s="671"/>
      <c r="G360" s="672"/>
      <c r="H360" s="115"/>
      <c r="I360" s="116"/>
    </row>
    <row r="361" spans="1:40" s="1" customFormat="1" ht="24.75" customHeight="1" x14ac:dyDescent="0.25">
      <c r="A361" s="41" t="s">
        <v>2</v>
      </c>
      <c r="B361" s="677" t="s">
        <v>843</v>
      </c>
      <c r="C361" s="677"/>
      <c r="D361" s="677"/>
      <c r="E361" s="677"/>
      <c r="F361" s="677"/>
      <c r="G361" s="678"/>
      <c r="H361" s="270"/>
      <c r="I361" s="80"/>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row>
    <row r="362" spans="1:40" s="1" customFormat="1" ht="18.75" customHeight="1" x14ac:dyDescent="0.25">
      <c r="A362" s="41" t="s">
        <v>4</v>
      </c>
      <c r="B362" s="507">
        <v>157</v>
      </c>
      <c r="C362" s="507"/>
      <c r="D362" s="507"/>
      <c r="E362" s="507"/>
      <c r="F362" s="507"/>
      <c r="G362" s="508"/>
      <c r="H362" s="270"/>
      <c r="I362" s="80"/>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row>
    <row r="363" spans="1:40" s="43" customFormat="1" ht="45.75" customHeight="1" x14ac:dyDescent="0.25">
      <c r="A363" s="45" t="s">
        <v>5</v>
      </c>
      <c r="B363" s="509" t="s">
        <v>477</v>
      </c>
      <c r="C363" s="509"/>
      <c r="D363" s="509"/>
      <c r="E363" s="509"/>
      <c r="F363" s="509"/>
      <c r="G363" s="510"/>
      <c r="H363" s="270"/>
      <c r="I363" s="80"/>
    </row>
    <row r="364" spans="1:40" x14ac:dyDescent="0.25">
      <c r="A364" s="696" t="s">
        <v>7</v>
      </c>
      <c r="B364" s="514" t="s">
        <v>9</v>
      </c>
      <c r="C364" s="514"/>
      <c r="D364" s="514"/>
      <c r="E364" s="514"/>
      <c r="F364" s="514"/>
      <c r="G364" s="515"/>
      <c r="H364" s="115"/>
    </row>
    <row r="365" spans="1:40" x14ac:dyDescent="0.25">
      <c r="A365" s="696"/>
      <c r="B365" s="514" t="s">
        <v>10</v>
      </c>
      <c r="C365" s="514"/>
      <c r="D365" s="514"/>
      <c r="E365" s="514"/>
      <c r="F365" s="514"/>
      <c r="G365" s="515"/>
      <c r="H365" s="115"/>
    </row>
    <row r="366" spans="1:40" s="1" customFormat="1" ht="20.25" customHeight="1" x14ac:dyDescent="0.25">
      <c r="A366" s="696"/>
      <c r="B366" s="697"/>
      <c r="C366" s="697"/>
      <c r="D366" s="269" t="s">
        <v>8</v>
      </c>
      <c r="E366" s="269" t="s">
        <v>11</v>
      </c>
      <c r="F366" s="269" t="s">
        <v>8</v>
      </c>
      <c r="G366" s="46" t="s">
        <v>11</v>
      </c>
      <c r="H366" s="270"/>
      <c r="I366" s="80" t="s">
        <v>484</v>
      </c>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row>
    <row r="367" spans="1:40" s="1" customFormat="1" ht="38.25" customHeight="1" x14ac:dyDescent="0.25">
      <c r="A367" s="101" t="s">
        <v>485</v>
      </c>
      <c r="B367" s="697"/>
      <c r="C367" s="697"/>
      <c r="D367" s="269">
        <v>16</v>
      </c>
      <c r="E367" s="269">
        <v>15</v>
      </c>
      <c r="F367" s="269">
        <v>19</v>
      </c>
      <c r="G367" s="46">
        <v>18</v>
      </c>
      <c r="H367" s="270"/>
      <c r="I367" s="80" t="s">
        <v>483</v>
      </c>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row>
    <row r="368" spans="1:40" s="1" customFormat="1" ht="20.25" customHeight="1" x14ac:dyDescent="0.25">
      <c r="A368" s="47" t="s">
        <v>15</v>
      </c>
      <c r="B368" s="697"/>
      <c r="C368" s="697"/>
      <c r="D368" s="356">
        <v>105</v>
      </c>
      <c r="E368" s="269">
        <v>105</v>
      </c>
      <c r="F368" s="356">
        <v>125</v>
      </c>
      <c r="G368" s="361">
        <v>125</v>
      </c>
      <c r="H368" s="270"/>
      <c r="I368" s="80"/>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row>
    <row r="369" spans="1:40" s="1" customFormat="1" ht="20.25" customHeight="1" x14ac:dyDescent="0.25">
      <c r="A369" s="47" t="s">
        <v>123</v>
      </c>
      <c r="B369" s="697"/>
      <c r="C369" s="697"/>
      <c r="D369" s="269">
        <v>20</v>
      </c>
      <c r="E369" s="62">
        <v>15</v>
      </c>
      <c r="F369" s="62">
        <v>24</v>
      </c>
      <c r="G369" s="48">
        <v>18</v>
      </c>
      <c r="H369" s="190">
        <f>(D369+D370+D371)/3</f>
        <v>21.666666666666668</v>
      </c>
      <c r="I369" s="80">
        <f>(F369+F370+F371)/3</f>
        <v>26</v>
      </c>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row>
    <row r="370" spans="1:40" s="1" customFormat="1" ht="20.25" customHeight="1" x14ac:dyDescent="0.25">
      <c r="A370" s="47" t="s">
        <v>124</v>
      </c>
      <c r="B370" s="697"/>
      <c r="C370" s="697"/>
      <c r="D370" s="62">
        <v>22</v>
      </c>
      <c r="E370" s="62">
        <v>15</v>
      </c>
      <c r="F370" s="62">
        <v>26</v>
      </c>
      <c r="G370" s="48">
        <v>18</v>
      </c>
      <c r="H370" s="270"/>
      <c r="I370" s="80"/>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row>
    <row r="371" spans="1:40" s="1" customFormat="1" ht="20.25" customHeight="1" x14ac:dyDescent="0.25">
      <c r="A371" s="47" t="s">
        <v>125</v>
      </c>
      <c r="B371" s="697"/>
      <c r="C371" s="697"/>
      <c r="D371" s="269">
        <v>23</v>
      </c>
      <c r="E371" s="62">
        <v>15</v>
      </c>
      <c r="F371" s="62">
        <v>28</v>
      </c>
      <c r="G371" s="48">
        <v>18</v>
      </c>
      <c r="H371" s="270"/>
      <c r="I371" s="189"/>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row>
    <row r="372" spans="1:40" s="1" customFormat="1" ht="20.25" customHeight="1" x14ac:dyDescent="0.25">
      <c r="A372" s="47" t="s">
        <v>468</v>
      </c>
      <c r="B372" s="697"/>
      <c r="C372" s="697"/>
      <c r="D372" s="269">
        <v>25</v>
      </c>
      <c r="E372" s="62">
        <v>15</v>
      </c>
      <c r="F372" s="62">
        <v>30</v>
      </c>
      <c r="G372" s="48">
        <v>18</v>
      </c>
      <c r="H372" s="270"/>
      <c r="I372" s="189"/>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row>
    <row r="373" spans="1:40" s="1" customFormat="1" ht="20.25" customHeight="1" x14ac:dyDescent="0.25">
      <c r="A373" s="47" t="s">
        <v>136</v>
      </c>
      <c r="B373" s="697"/>
      <c r="C373" s="697"/>
      <c r="D373" s="269">
        <v>10.8</v>
      </c>
      <c r="E373" s="62">
        <v>9</v>
      </c>
      <c r="F373" s="62">
        <v>13</v>
      </c>
      <c r="G373" s="48">
        <v>10.8</v>
      </c>
      <c r="H373" s="270">
        <f>(D373+D374)/2</f>
        <v>11.05</v>
      </c>
      <c r="I373" s="80">
        <f>(F373+F374)/2</f>
        <v>13.25</v>
      </c>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row>
    <row r="374" spans="1:40" s="1" customFormat="1" ht="20.25" customHeight="1" x14ac:dyDescent="0.25">
      <c r="A374" s="47" t="s">
        <v>135</v>
      </c>
      <c r="B374" s="697"/>
      <c r="C374" s="697"/>
      <c r="D374" s="269">
        <v>11.3</v>
      </c>
      <c r="E374" s="62">
        <v>9</v>
      </c>
      <c r="F374" s="62">
        <v>13.5</v>
      </c>
      <c r="G374" s="48">
        <v>10.8</v>
      </c>
      <c r="H374" s="270"/>
      <c r="I374" s="80"/>
      <c r="J374" s="43"/>
      <c r="K374" s="10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row>
    <row r="375" spans="1:40" s="1" customFormat="1" ht="18" customHeight="1" x14ac:dyDescent="0.25">
      <c r="A375" s="82" t="s">
        <v>143</v>
      </c>
      <c r="B375" s="697"/>
      <c r="C375" s="697"/>
      <c r="D375" s="54">
        <v>2</v>
      </c>
      <c r="E375" s="83">
        <v>1.6</v>
      </c>
      <c r="F375" s="62">
        <v>2.4</v>
      </c>
      <c r="G375" s="48">
        <v>2</v>
      </c>
      <c r="H375" s="270"/>
      <c r="I375" s="80"/>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row>
    <row r="376" spans="1:40" s="1" customFormat="1" ht="18" customHeight="1" x14ac:dyDescent="0.25">
      <c r="A376" s="82" t="s">
        <v>129</v>
      </c>
      <c r="B376" s="697"/>
      <c r="C376" s="697"/>
      <c r="D376" s="83">
        <v>2</v>
      </c>
      <c r="E376" s="83">
        <v>2</v>
      </c>
      <c r="F376" s="62">
        <v>2.7</v>
      </c>
      <c r="G376" s="48">
        <v>2.7</v>
      </c>
      <c r="H376" s="270"/>
      <c r="I376" s="189"/>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row>
    <row r="377" spans="1:40" s="1" customFormat="1" ht="18" customHeight="1" x14ac:dyDescent="0.25">
      <c r="A377" s="104" t="s">
        <v>235</v>
      </c>
      <c r="B377" s="708"/>
      <c r="C377" s="708"/>
      <c r="D377" s="71" t="s">
        <v>486</v>
      </c>
      <c r="E377" s="71">
        <v>6.7</v>
      </c>
      <c r="F377" s="134" t="s">
        <v>487</v>
      </c>
      <c r="G377" s="68">
        <v>8</v>
      </c>
      <c r="H377" s="270"/>
      <c r="I377" s="189"/>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row>
    <row r="378" spans="1:40" s="1" customFormat="1" ht="18" customHeight="1" x14ac:dyDescent="0.25">
      <c r="A378" s="104" t="s">
        <v>142</v>
      </c>
      <c r="B378" s="708"/>
      <c r="C378" s="708"/>
      <c r="D378" s="71">
        <v>15</v>
      </c>
      <c r="E378" s="71">
        <v>10</v>
      </c>
      <c r="F378" s="134">
        <v>18</v>
      </c>
      <c r="G378" s="68">
        <v>12</v>
      </c>
      <c r="H378" s="270"/>
      <c r="I378" s="189"/>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row>
    <row r="379" spans="1:40" s="1" customFormat="1" ht="18" customHeight="1" x14ac:dyDescent="0.25">
      <c r="A379" s="104" t="s">
        <v>145</v>
      </c>
      <c r="B379" s="708"/>
      <c r="C379" s="708"/>
      <c r="D379" s="71">
        <v>5</v>
      </c>
      <c r="E379" s="71">
        <v>5</v>
      </c>
      <c r="F379" s="134">
        <v>6.3</v>
      </c>
      <c r="G379" s="68">
        <v>6.3</v>
      </c>
      <c r="H379" s="270"/>
      <c r="I379" s="231"/>
      <c r="J379" s="201"/>
      <c r="K379" s="201"/>
      <c r="L379" s="201"/>
      <c r="M379" s="201"/>
      <c r="N379" s="201"/>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row>
    <row r="380" spans="1:40" s="1" customFormat="1" ht="18" customHeight="1" x14ac:dyDescent="0.25">
      <c r="A380" s="104" t="s">
        <v>378</v>
      </c>
      <c r="B380" s="708"/>
      <c r="C380" s="708"/>
      <c r="D380" s="71">
        <v>3</v>
      </c>
      <c r="E380" s="71">
        <v>2.4</v>
      </c>
      <c r="F380" s="134">
        <v>3.4</v>
      </c>
      <c r="G380" s="68">
        <v>2.7</v>
      </c>
      <c r="H380" s="270"/>
      <c r="I380" s="231"/>
      <c r="J380" s="201"/>
      <c r="K380" s="201"/>
      <c r="L380" s="201"/>
      <c r="M380" s="201"/>
      <c r="N380" s="201"/>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row>
    <row r="381" spans="1:40" s="2" customFormat="1" ht="15.75" thickBot="1" x14ac:dyDescent="0.3">
      <c r="A381" s="50" t="s">
        <v>16</v>
      </c>
      <c r="B381" s="698"/>
      <c r="C381" s="698"/>
      <c r="D381" s="260"/>
      <c r="E381" s="106">
        <v>160</v>
      </c>
      <c r="F381" s="260">
        <v>0</v>
      </c>
      <c r="G381" s="53">
        <v>200</v>
      </c>
      <c r="H381" s="115"/>
      <c r="I381" s="242"/>
      <c r="J381" s="233"/>
      <c r="K381" s="233"/>
      <c r="L381" s="100"/>
      <c r="M381" s="100"/>
      <c r="N381" s="164"/>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row>
    <row r="382" spans="1:40" s="81" customFormat="1" ht="15.75" customHeight="1" thickBot="1" x14ac:dyDescent="0.3">
      <c r="A382" s="701"/>
      <c r="B382" s="702"/>
      <c r="C382" s="702"/>
      <c r="D382" s="702"/>
      <c r="E382" s="702"/>
      <c r="F382" s="702"/>
      <c r="G382" s="703"/>
      <c r="H382" s="118"/>
      <c r="I382" s="234"/>
      <c r="J382" s="235"/>
      <c r="K382" s="236"/>
      <c r="L382" s="236"/>
      <c r="M382" s="236"/>
      <c r="N382" s="236"/>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row>
    <row r="383" spans="1:40" s="2" customFormat="1" x14ac:dyDescent="0.25">
      <c r="A383" s="519" t="s">
        <v>20</v>
      </c>
      <c r="B383" s="520"/>
      <c r="C383" s="520"/>
      <c r="D383" s="520"/>
      <c r="E383" s="520"/>
      <c r="F383" s="520"/>
      <c r="G383" s="521"/>
      <c r="H383" s="115"/>
      <c r="I383" s="232"/>
      <c r="J383" s="164"/>
      <c r="K383" s="164"/>
      <c r="L383" s="164"/>
      <c r="M383" s="164"/>
      <c r="N383" s="164"/>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row>
    <row r="384" spans="1:40" s="2" customFormat="1" x14ac:dyDescent="0.25">
      <c r="A384" s="87" t="s">
        <v>27</v>
      </c>
      <c r="B384" s="517"/>
      <c r="C384" s="517"/>
      <c r="D384" s="517" t="s">
        <v>447</v>
      </c>
      <c r="E384" s="517"/>
      <c r="F384" s="517" t="s">
        <v>278</v>
      </c>
      <c r="G384" s="518"/>
      <c r="H384" s="115"/>
      <c r="I384" s="232"/>
      <c r="J384" s="164"/>
      <c r="K384" s="164"/>
      <c r="L384" s="164"/>
      <c r="M384" s="164"/>
      <c r="N384" s="164"/>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row>
    <row r="385" spans="1:40" s="2" customFormat="1" x14ac:dyDescent="0.25">
      <c r="A385" s="500" t="s">
        <v>25</v>
      </c>
      <c r="B385" s="501"/>
      <c r="C385" s="501"/>
      <c r="D385" s="501"/>
      <c r="E385" s="501"/>
      <c r="F385" s="501"/>
      <c r="G385" s="502"/>
      <c r="H385" s="115"/>
      <c r="I385" s="232"/>
      <c r="J385" s="164"/>
      <c r="K385" s="164"/>
      <c r="L385" s="164"/>
      <c r="M385" s="164"/>
      <c r="N385" s="164"/>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row>
    <row r="386" spans="1:40" s="20" customFormat="1" x14ac:dyDescent="0.25">
      <c r="A386" s="18" t="s">
        <v>21</v>
      </c>
      <c r="B386" s="575"/>
      <c r="C386" s="576"/>
      <c r="D386" s="704">
        <f>[1]TDSheet!$E$284</f>
        <v>2.4</v>
      </c>
      <c r="E386" s="704"/>
      <c r="F386" s="581">
        <f>[2]TDSheet!$E$283</f>
        <v>3</v>
      </c>
      <c r="G386" s="584"/>
      <c r="H386" s="115"/>
      <c r="I386" s="117"/>
    </row>
    <row r="387" spans="1:40" s="20" customFormat="1" x14ac:dyDescent="0.25">
      <c r="A387" s="18" t="s">
        <v>22</v>
      </c>
      <c r="B387" s="577"/>
      <c r="C387" s="578"/>
      <c r="D387" s="704">
        <f>[1]TDSheet!$F$284</f>
        <v>4.2</v>
      </c>
      <c r="E387" s="704"/>
      <c r="F387" s="581">
        <f>[2]TDSheet!$F$283</f>
        <v>5.2</v>
      </c>
      <c r="G387" s="584"/>
      <c r="H387" s="115"/>
      <c r="I387" s="117"/>
    </row>
    <row r="388" spans="1:40" s="20" customFormat="1" x14ac:dyDescent="0.25">
      <c r="A388" s="18" t="s">
        <v>23</v>
      </c>
      <c r="B388" s="577"/>
      <c r="C388" s="578"/>
      <c r="D388" s="704">
        <f>[1]TDSheet!$G$284</f>
        <v>6.57</v>
      </c>
      <c r="E388" s="704"/>
      <c r="F388" s="581">
        <f>[2]TDSheet!$G$283</f>
        <v>14.81</v>
      </c>
      <c r="G388" s="584"/>
      <c r="H388" s="115"/>
      <c r="I388" s="117"/>
    </row>
    <row r="389" spans="1:40" s="20" customFormat="1" x14ac:dyDescent="0.25">
      <c r="A389" s="18" t="s">
        <v>24</v>
      </c>
      <c r="B389" s="577"/>
      <c r="C389" s="578"/>
      <c r="D389" s="710">
        <f>[1]TDSheet!$H$284</f>
        <v>112.27</v>
      </c>
      <c r="E389" s="710"/>
      <c r="F389" s="581">
        <f>[2]TDSheet!$H$283</f>
        <v>140.34</v>
      </c>
      <c r="G389" s="584"/>
      <c r="H389" s="115"/>
      <c r="I389" s="117"/>
    </row>
    <row r="390" spans="1:40" s="20" customFormat="1" ht="15.75" thickBot="1" x14ac:dyDescent="0.3">
      <c r="A390" s="21" t="s">
        <v>26</v>
      </c>
      <c r="B390" s="579"/>
      <c r="C390" s="580"/>
      <c r="D390" s="705">
        <f>[1]TDSheet!$I$284</f>
        <v>3.2</v>
      </c>
      <c r="E390" s="705"/>
      <c r="F390" s="585">
        <f>[2]TDSheet!$I$283</f>
        <v>4.5</v>
      </c>
      <c r="G390" s="586"/>
      <c r="H390" s="115"/>
      <c r="I390" s="117"/>
    </row>
    <row r="391" spans="1:40" s="2" customFormat="1" ht="15.75" thickBot="1" x14ac:dyDescent="0.3">
      <c r="A391" s="16"/>
      <c r="B391" s="88"/>
      <c r="C391" s="88"/>
      <c r="D391" s="89"/>
      <c r="E391" s="89"/>
      <c r="F391" s="88"/>
      <c r="G391" s="90"/>
      <c r="H391" s="115"/>
      <c r="I391" s="117"/>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row>
    <row r="392" spans="1:40" s="2" customFormat="1" ht="32.25" customHeight="1" x14ac:dyDescent="0.25">
      <c r="A392" s="483" t="s">
        <v>28</v>
      </c>
      <c r="B392" s="485" t="s">
        <v>488</v>
      </c>
      <c r="C392" s="485"/>
      <c r="D392" s="485"/>
      <c r="E392" s="485"/>
      <c r="F392" s="485"/>
      <c r="G392" s="486"/>
      <c r="H392" s="115"/>
      <c r="I392" s="117"/>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row>
    <row r="393" spans="1:40" s="2" customFormat="1" ht="96" customHeight="1" thickBot="1" x14ac:dyDescent="0.3">
      <c r="A393" s="503"/>
      <c r="B393" s="489"/>
      <c r="C393" s="489"/>
      <c r="D393" s="489"/>
      <c r="E393" s="489"/>
      <c r="F393" s="489"/>
      <c r="G393" s="490"/>
      <c r="H393" s="115"/>
      <c r="I393" s="117"/>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row>
    <row r="394" spans="1:40" ht="15.75" thickBot="1" x14ac:dyDescent="0.3"/>
    <row r="395" spans="1:40" s="40" customFormat="1" ht="25.5" customHeight="1" x14ac:dyDescent="0.25">
      <c r="A395" s="79" t="s">
        <v>0</v>
      </c>
      <c r="B395" s="671" t="s">
        <v>562</v>
      </c>
      <c r="C395" s="671"/>
      <c r="D395" s="671"/>
      <c r="E395" s="671"/>
      <c r="F395" s="671"/>
      <c r="G395" s="672"/>
      <c r="H395" s="115"/>
      <c r="I395" s="116"/>
    </row>
    <row r="396" spans="1:40" s="1" customFormat="1" ht="24.75" customHeight="1" x14ac:dyDescent="0.25">
      <c r="A396" s="41" t="s">
        <v>2</v>
      </c>
      <c r="B396" s="677" t="s">
        <v>490</v>
      </c>
      <c r="C396" s="677"/>
      <c r="D396" s="677"/>
      <c r="E396" s="677"/>
      <c r="F396" s="677"/>
      <c r="G396" s="678"/>
      <c r="H396" s="270"/>
      <c r="I396" s="80"/>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row>
    <row r="397" spans="1:40" s="1" customFormat="1" ht="18.75" customHeight="1" x14ac:dyDescent="0.25">
      <c r="A397" s="41" t="s">
        <v>4</v>
      </c>
      <c r="B397" s="507" t="s">
        <v>491</v>
      </c>
      <c r="C397" s="507"/>
      <c r="D397" s="507"/>
      <c r="E397" s="507"/>
      <c r="F397" s="507"/>
      <c r="G397" s="508"/>
      <c r="H397" s="270"/>
      <c r="I397" s="80"/>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row>
    <row r="398" spans="1:40" s="43" customFormat="1" ht="45.75" customHeight="1" x14ac:dyDescent="0.25">
      <c r="A398" s="45" t="s">
        <v>5</v>
      </c>
      <c r="B398" s="509" t="s">
        <v>336</v>
      </c>
      <c r="C398" s="509"/>
      <c r="D398" s="509"/>
      <c r="E398" s="509"/>
      <c r="F398" s="509"/>
      <c r="G398" s="510"/>
      <c r="H398" s="270"/>
      <c r="I398" s="80"/>
    </row>
    <row r="399" spans="1:40" x14ac:dyDescent="0.25">
      <c r="A399" s="696" t="s">
        <v>7</v>
      </c>
      <c r="B399" s="514" t="s">
        <v>9</v>
      </c>
      <c r="C399" s="514"/>
      <c r="D399" s="514"/>
      <c r="E399" s="514"/>
      <c r="F399" s="514"/>
      <c r="G399" s="515"/>
      <c r="H399" s="115"/>
    </row>
    <row r="400" spans="1:40" x14ac:dyDescent="0.25">
      <c r="A400" s="696"/>
      <c r="B400" s="514" t="s">
        <v>10</v>
      </c>
      <c r="C400" s="514"/>
      <c r="D400" s="514"/>
      <c r="E400" s="514"/>
      <c r="F400" s="514"/>
      <c r="G400" s="515"/>
      <c r="H400" s="115"/>
    </row>
    <row r="401" spans="1:40" s="1" customFormat="1" ht="20.25" customHeight="1" x14ac:dyDescent="0.25">
      <c r="A401" s="696"/>
      <c r="B401" s="697"/>
      <c r="C401" s="697"/>
      <c r="D401" s="269" t="s">
        <v>8</v>
      </c>
      <c r="E401" s="269" t="s">
        <v>11</v>
      </c>
      <c r="F401" s="269" t="s">
        <v>8</v>
      </c>
      <c r="G401" s="46" t="s">
        <v>11</v>
      </c>
      <c r="H401" s="270"/>
      <c r="I401" s="80"/>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row>
    <row r="402" spans="1:40" s="1" customFormat="1" ht="20.25" customHeight="1" x14ac:dyDescent="0.25">
      <c r="A402" s="47" t="s">
        <v>429</v>
      </c>
      <c r="B402" s="697"/>
      <c r="C402" s="697"/>
      <c r="D402" s="269">
        <v>30</v>
      </c>
      <c r="E402" s="269">
        <v>26.4</v>
      </c>
      <c r="F402" s="62">
        <v>45</v>
      </c>
      <c r="G402" s="46">
        <v>39.6</v>
      </c>
      <c r="H402" s="270"/>
      <c r="I402" s="80"/>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row>
    <row r="403" spans="1:40" s="1" customFormat="1" ht="32.25" customHeight="1" x14ac:dyDescent="0.25">
      <c r="A403" s="205" t="s">
        <v>431</v>
      </c>
      <c r="B403" s="697"/>
      <c r="C403" s="697"/>
      <c r="D403" s="263">
        <v>0</v>
      </c>
      <c r="E403" s="139">
        <v>10</v>
      </c>
      <c r="F403" s="263">
        <v>0</v>
      </c>
      <c r="G403" s="308">
        <v>15</v>
      </c>
      <c r="H403" s="270"/>
      <c r="I403" s="80"/>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row>
    <row r="404" spans="1:40" s="1" customFormat="1" ht="20.25" customHeight="1" x14ac:dyDescent="0.25">
      <c r="A404" s="47" t="s">
        <v>422</v>
      </c>
      <c r="B404" s="697"/>
      <c r="C404" s="697"/>
      <c r="D404" s="356">
        <v>110</v>
      </c>
      <c r="E404" s="269">
        <v>110</v>
      </c>
      <c r="F404" s="356">
        <v>130</v>
      </c>
      <c r="G404" s="361">
        <v>130</v>
      </c>
      <c r="H404" s="270"/>
      <c r="I404" s="80"/>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row>
    <row r="405" spans="1:40" s="1" customFormat="1" ht="20.25" customHeight="1" x14ac:dyDescent="0.25">
      <c r="A405" s="47" t="s">
        <v>123</v>
      </c>
      <c r="B405" s="697"/>
      <c r="C405" s="697"/>
      <c r="D405" s="62">
        <v>90</v>
      </c>
      <c r="E405" s="269">
        <v>68</v>
      </c>
      <c r="F405" s="62">
        <v>109</v>
      </c>
      <c r="G405" s="102">
        <v>82</v>
      </c>
      <c r="H405" s="270">
        <f>(D405+D406+D407)/3</f>
        <v>97</v>
      </c>
      <c r="I405" s="243">
        <f>(F405+F406+F407)/3</f>
        <v>117.33333333333333</v>
      </c>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row>
    <row r="406" spans="1:40" s="1" customFormat="1" ht="20.25" customHeight="1" x14ac:dyDescent="0.25">
      <c r="A406" s="47" t="s">
        <v>124</v>
      </c>
      <c r="B406" s="697"/>
      <c r="C406" s="697"/>
      <c r="D406" s="62">
        <v>97</v>
      </c>
      <c r="E406" s="269">
        <v>68</v>
      </c>
      <c r="F406" s="62">
        <v>117</v>
      </c>
      <c r="G406" s="102">
        <v>82</v>
      </c>
      <c r="H406" s="270"/>
      <c r="I406" s="80"/>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row>
    <row r="407" spans="1:40" s="1" customFormat="1" ht="20.25" customHeight="1" x14ac:dyDescent="0.25">
      <c r="A407" s="47" t="s">
        <v>125</v>
      </c>
      <c r="B407" s="697"/>
      <c r="C407" s="697"/>
      <c r="D407" s="269">
        <v>104</v>
      </c>
      <c r="E407" s="269">
        <v>68</v>
      </c>
      <c r="F407" s="62">
        <v>126</v>
      </c>
      <c r="G407" s="102">
        <v>82</v>
      </c>
      <c r="H407" s="270"/>
      <c r="I407" s="189"/>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row>
    <row r="408" spans="1:40" s="1" customFormat="1" ht="20.25" customHeight="1" x14ac:dyDescent="0.25">
      <c r="A408" s="47" t="s">
        <v>468</v>
      </c>
      <c r="B408" s="697"/>
      <c r="C408" s="697"/>
      <c r="D408" s="269">
        <v>113</v>
      </c>
      <c r="E408" s="269">
        <v>68</v>
      </c>
      <c r="F408" s="62">
        <v>137</v>
      </c>
      <c r="G408" s="102">
        <v>82</v>
      </c>
      <c r="H408" s="270"/>
      <c r="I408" s="189"/>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row>
    <row r="409" spans="1:40" s="1" customFormat="1" ht="20.25" customHeight="1" x14ac:dyDescent="0.25">
      <c r="A409" s="47" t="s">
        <v>136</v>
      </c>
      <c r="B409" s="697"/>
      <c r="C409" s="697"/>
      <c r="D409" s="269">
        <v>7.5</v>
      </c>
      <c r="E409" s="62">
        <v>6</v>
      </c>
      <c r="F409" s="62">
        <f t="shared" ref="F409:F410" si="18">(D409*180)/150</f>
        <v>9</v>
      </c>
      <c r="G409" s="183">
        <v>7.2</v>
      </c>
      <c r="H409" s="270">
        <f>(D409+D410)/2</f>
        <v>7.75</v>
      </c>
      <c r="I409" s="80">
        <f>(F409+F410)/2</f>
        <v>9.3000000000000007</v>
      </c>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row>
    <row r="410" spans="1:40" s="1" customFormat="1" ht="20.25" customHeight="1" x14ac:dyDescent="0.25">
      <c r="A410" s="47" t="s">
        <v>135</v>
      </c>
      <c r="B410" s="697"/>
      <c r="C410" s="697"/>
      <c r="D410" s="269">
        <v>8</v>
      </c>
      <c r="E410" s="62">
        <v>6</v>
      </c>
      <c r="F410" s="62">
        <f t="shared" si="18"/>
        <v>9.6</v>
      </c>
      <c r="G410" s="48">
        <v>7.2</v>
      </c>
      <c r="H410" s="270"/>
      <c r="I410" s="80"/>
      <c r="J410" s="43"/>
      <c r="K410" s="10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row>
    <row r="411" spans="1:40" s="1" customFormat="1" ht="18" customHeight="1" x14ac:dyDescent="0.25">
      <c r="A411" s="82" t="s">
        <v>143</v>
      </c>
      <c r="B411" s="697"/>
      <c r="C411" s="697"/>
      <c r="D411" s="54">
        <v>7.2</v>
      </c>
      <c r="E411" s="83">
        <v>6</v>
      </c>
      <c r="F411" s="62">
        <v>8.6</v>
      </c>
      <c r="G411" s="48">
        <v>7.2</v>
      </c>
      <c r="H411" s="270"/>
      <c r="I411" s="80"/>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row>
    <row r="412" spans="1:40" s="1" customFormat="1" ht="18" customHeight="1" x14ac:dyDescent="0.25">
      <c r="A412" s="82" t="s">
        <v>129</v>
      </c>
      <c r="B412" s="697"/>
      <c r="C412" s="697"/>
      <c r="D412" s="83">
        <v>2</v>
      </c>
      <c r="E412" s="83">
        <v>2</v>
      </c>
      <c r="F412" s="62">
        <v>2.7</v>
      </c>
      <c r="G412" s="48">
        <v>2.7</v>
      </c>
      <c r="H412" s="270"/>
      <c r="I412" s="189"/>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row>
    <row r="413" spans="1:40" s="1" customFormat="1" ht="18" customHeight="1" x14ac:dyDescent="0.25">
      <c r="A413" s="104" t="s">
        <v>420</v>
      </c>
      <c r="B413" s="708"/>
      <c r="C413" s="708"/>
      <c r="D413" s="71">
        <v>0.5</v>
      </c>
      <c r="E413" s="71">
        <v>0.5</v>
      </c>
      <c r="F413" s="134">
        <v>0.6</v>
      </c>
      <c r="G413" s="68">
        <v>0.6</v>
      </c>
      <c r="H413" s="270"/>
      <c r="I413" s="231"/>
      <c r="J413" s="201"/>
      <c r="K413" s="201"/>
      <c r="L413" s="201"/>
      <c r="M413" s="201"/>
      <c r="N413" s="201"/>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row>
    <row r="414" spans="1:40" s="2" customFormat="1" ht="15.75" thickBot="1" x14ac:dyDescent="0.3">
      <c r="A414" s="50" t="s">
        <v>16</v>
      </c>
      <c r="B414" s="698"/>
      <c r="C414" s="698"/>
      <c r="D414" s="260"/>
      <c r="E414" s="106">
        <v>165</v>
      </c>
      <c r="F414" s="260">
        <v>0</v>
      </c>
      <c r="G414" s="53">
        <v>200</v>
      </c>
      <c r="H414" s="115"/>
      <c r="I414" s="242"/>
      <c r="J414" s="233"/>
      <c r="K414" s="233"/>
      <c r="L414" s="100"/>
      <c r="M414" s="100"/>
      <c r="N414" s="164"/>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row>
    <row r="415" spans="1:40" s="81" customFormat="1" ht="15.75" customHeight="1" thickBot="1" x14ac:dyDescent="0.3">
      <c r="A415" s="701"/>
      <c r="B415" s="702"/>
      <c r="C415" s="702"/>
      <c r="D415" s="702"/>
      <c r="E415" s="702"/>
      <c r="F415" s="702"/>
      <c r="G415" s="703"/>
      <c r="H415" s="118"/>
      <c r="I415" s="234"/>
      <c r="J415" s="235"/>
      <c r="K415" s="236"/>
      <c r="L415" s="236"/>
      <c r="M415" s="236"/>
      <c r="N415" s="236"/>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row>
    <row r="416" spans="1:40" s="2" customFormat="1" x14ac:dyDescent="0.25">
      <c r="A416" s="519" t="s">
        <v>20</v>
      </c>
      <c r="B416" s="520"/>
      <c r="C416" s="520"/>
      <c r="D416" s="520"/>
      <c r="E416" s="520"/>
      <c r="F416" s="520"/>
      <c r="G416" s="521"/>
      <c r="H416" s="115"/>
      <c r="I416" s="232"/>
      <c r="J416" s="164"/>
      <c r="K416" s="164"/>
      <c r="L416" s="164"/>
      <c r="M416" s="164"/>
      <c r="N416" s="164"/>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row>
    <row r="417" spans="1:40" s="2" customFormat="1" x14ac:dyDescent="0.25">
      <c r="A417" s="87" t="s">
        <v>27</v>
      </c>
      <c r="B417" s="517"/>
      <c r="C417" s="517"/>
      <c r="D417" s="517" t="s">
        <v>423</v>
      </c>
      <c r="E417" s="517"/>
      <c r="F417" s="517" t="s">
        <v>278</v>
      </c>
      <c r="G417" s="518"/>
      <c r="H417" s="115"/>
      <c r="I417" s="232"/>
      <c r="J417" s="164"/>
      <c r="K417" s="164"/>
      <c r="L417" s="164"/>
      <c r="M417" s="164"/>
      <c r="N417" s="164"/>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row>
    <row r="418" spans="1:40" s="2" customFormat="1" x14ac:dyDescent="0.25">
      <c r="A418" s="500" t="s">
        <v>25</v>
      </c>
      <c r="B418" s="501"/>
      <c r="C418" s="501"/>
      <c r="D418" s="501"/>
      <c r="E418" s="501"/>
      <c r="F418" s="501"/>
      <c r="G418" s="502"/>
      <c r="H418" s="115"/>
      <c r="I418" s="232"/>
      <c r="J418" s="164"/>
      <c r="K418" s="164"/>
      <c r="L418" s="164"/>
      <c r="M418" s="164"/>
      <c r="N418" s="164"/>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row>
    <row r="419" spans="1:40" s="20" customFormat="1" x14ac:dyDescent="0.25">
      <c r="A419" s="18" t="s">
        <v>21</v>
      </c>
      <c r="B419" s="575"/>
      <c r="C419" s="576"/>
      <c r="D419" s="704">
        <f>[1]TDSheet!$E$323</f>
        <v>3.2</v>
      </c>
      <c r="E419" s="704"/>
      <c r="F419" s="581">
        <f>[2]TDSheet!$E$322</f>
        <v>4</v>
      </c>
      <c r="G419" s="584"/>
      <c r="H419" s="115"/>
      <c r="I419" s="117"/>
    </row>
    <row r="420" spans="1:40" s="20" customFormat="1" x14ac:dyDescent="0.25">
      <c r="A420" s="18" t="s">
        <v>22</v>
      </c>
      <c r="B420" s="577"/>
      <c r="C420" s="578"/>
      <c r="D420" s="710">
        <f>[1]TDSheet!$F$323</f>
        <v>5.04</v>
      </c>
      <c r="E420" s="710"/>
      <c r="F420" s="581">
        <f>[2]TDSheet!$F$322</f>
        <v>6.5</v>
      </c>
      <c r="G420" s="584"/>
      <c r="H420" s="115"/>
      <c r="I420" s="117"/>
    </row>
    <row r="421" spans="1:40" s="20" customFormat="1" x14ac:dyDescent="0.25">
      <c r="A421" s="18" t="s">
        <v>23</v>
      </c>
      <c r="B421" s="577"/>
      <c r="C421" s="578"/>
      <c r="D421" s="704">
        <f>[1]TDSheet!$G$323</f>
        <v>13.75</v>
      </c>
      <c r="E421" s="704"/>
      <c r="F421" s="581">
        <f>[2]TDSheet!$G$322</f>
        <v>17</v>
      </c>
      <c r="G421" s="584"/>
      <c r="H421" s="115"/>
      <c r="I421" s="117"/>
    </row>
    <row r="422" spans="1:40" s="20" customFormat="1" x14ac:dyDescent="0.25">
      <c r="A422" s="18" t="s">
        <v>24</v>
      </c>
      <c r="B422" s="577"/>
      <c r="C422" s="578"/>
      <c r="D422" s="704">
        <f>[1]TDSheet!$H$323</f>
        <v>75.349999999999994</v>
      </c>
      <c r="E422" s="704"/>
      <c r="F422" s="581">
        <f>[2]TDSheet!$H$322</f>
        <v>92</v>
      </c>
      <c r="G422" s="584"/>
      <c r="H422" s="115"/>
      <c r="I422" s="117"/>
    </row>
    <row r="423" spans="1:40" s="20" customFormat="1" ht="15.75" thickBot="1" x14ac:dyDescent="0.3">
      <c r="A423" s="21" t="s">
        <v>26</v>
      </c>
      <c r="B423" s="579"/>
      <c r="C423" s="580"/>
      <c r="D423" s="705">
        <f>[1]TDSheet!$I$323</f>
        <v>8.1</v>
      </c>
      <c r="E423" s="705"/>
      <c r="F423" s="603">
        <f>[2]TDSheet!$I$322</f>
        <v>9.8000000000000007</v>
      </c>
      <c r="G423" s="687"/>
      <c r="H423" s="115"/>
      <c r="I423" s="117"/>
    </row>
    <row r="424" spans="1:40" s="2" customFormat="1" ht="15.75" thickBot="1" x14ac:dyDescent="0.3">
      <c r="A424" s="16"/>
      <c r="B424" s="88"/>
      <c r="C424" s="88"/>
      <c r="D424" s="89"/>
      <c r="E424" s="89"/>
      <c r="F424" s="88"/>
      <c r="G424" s="90"/>
      <c r="H424" s="115"/>
      <c r="I424" s="117"/>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row>
    <row r="425" spans="1:40" s="2" customFormat="1" ht="32.25" customHeight="1" x14ac:dyDescent="0.25">
      <c r="A425" s="483" t="s">
        <v>28</v>
      </c>
      <c r="B425" s="485" t="s">
        <v>852</v>
      </c>
      <c r="C425" s="485"/>
      <c r="D425" s="485"/>
      <c r="E425" s="485"/>
      <c r="F425" s="485"/>
      <c r="G425" s="486"/>
      <c r="H425" s="115"/>
      <c r="I425" s="117"/>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row>
    <row r="426" spans="1:40" s="2" customFormat="1" ht="153" customHeight="1" thickBot="1" x14ac:dyDescent="0.3">
      <c r="A426" s="503"/>
      <c r="B426" s="489"/>
      <c r="C426" s="489"/>
      <c r="D426" s="489"/>
      <c r="E426" s="489"/>
      <c r="F426" s="489"/>
      <c r="G426" s="490"/>
      <c r="H426" s="115"/>
      <c r="I426" s="117"/>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row>
    <row r="427" spans="1:40" ht="15.75" thickBot="1" x14ac:dyDescent="0.3"/>
    <row r="428" spans="1:40" s="40" customFormat="1" ht="25.5" customHeight="1" x14ac:dyDescent="0.25">
      <c r="A428" s="79" t="s">
        <v>0</v>
      </c>
      <c r="B428" s="671" t="s">
        <v>567</v>
      </c>
      <c r="C428" s="671"/>
      <c r="D428" s="671"/>
      <c r="E428" s="671"/>
      <c r="F428" s="671"/>
      <c r="G428" s="672"/>
      <c r="H428" s="115"/>
      <c r="I428" s="116"/>
    </row>
    <row r="429" spans="1:40" s="43" customFormat="1" ht="24.75" customHeight="1" x14ac:dyDescent="0.25">
      <c r="A429" s="41" t="s">
        <v>2</v>
      </c>
      <c r="B429" s="677" t="s">
        <v>493</v>
      </c>
      <c r="C429" s="677"/>
      <c r="D429" s="677"/>
      <c r="E429" s="677"/>
      <c r="F429" s="677"/>
      <c r="G429" s="678"/>
      <c r="H429" s="270"/>
      <c r="I429" s="80"/>
    </row>
    <row r="430" spans="1:40" s="1" customFormat="1" ht="18.75" customHeight="1" x14ac:dyDescent="0.25">
      <c r="A430" s="41" t="s">
        <v>4</v>
      </c>
      <c r="B430" s="507" t="s">
        <v>494</v>
      </c>
      <c r="C430" s="507"/>
      <c r="D430" s="507"/>
      <c r="E430" s="507"/>
      <c r="F430" s="507"/>
      <c r="G430" s="508"/>
      <c r="H430" s="270"/>
      <c r="I430" s="80"/>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row>
    <row r="431" spans="1:40" s="43" customFormat="1" ht="45.75" customHeight="1" x14ac:dyDescent="0.25">
      <c r="A431" s="45" t="s">
        <v>5</v>
      </c>
      <c r="B431" s="509" t="s">
        <v>336</v>
      </c>
      <c r="C431" s="509"/>
      <c r="D431" s="509"/>
      <c r="E431" s="509"/>
      <c r="F431" s="509"/>
      <c r="G431" s="510"/>
      <c r="H431" s="270"/>
      <c r="I431" s="80"/>
    </row>
    <row r="432" spans="1:40" x14ac:dyDescent="0.25">
      <c r="A432" s="696" t="s">
        <v>7</v>
      </c>
      <c r="B432" s="514" t="s">
        <v>9</v>
      </c>
      <c r="C432" s="514"/>
      <c r="D432" s="514"/>
      <c r="E432" s="514"/>
      <c r="F432" s="514"/>
      <c r="G432" s="515"/>
      <c r="H432" s="115"/>
    </row>
    <row r="433" spans="1:40" x14ac:dyDescent="0.25">
      <c r="A433" s="696"/>
      <c r="B433" s="514" t="s">
        <v>10</v>
      </c>
      <c r="C433" s="514"/>
      <c r="D433" s="514"/>
      <c r="E433" s="514"/>
      <c r="F433" s="514"/>
      <c r="G433" s="515"/>
      <c r="H433" s="115"/>
    </row>
    <row r="434" spans="1:40" s="1" customFormat="1" ht="20.25" customHeight="1" x14ac:dyDescent="0.25">
      <c r="A434" s="696"/>
      <c r="B434" s="697"/>
      <c r="C434" s="697"/>
      <c r="D434" s="269" t="s">
        <v>8</v>
      </c>
      <c r="E434" s="269" t="s">
        <v>11</v>
      </c>
      <c r="F434" s="269" t="s">
        <v>8</v>
      </c>
      <c r="G434" s="46" t="s">
        <v>11</v>
      </c>
      <c r="H434" s="270"/>
      <c r="I434" s="80"/>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row>
    <row r="435" spans="1:40" s="1" customFormat="1" ht="20.25" customHeight="1" x14ac:dyDescent="0.25">
      <c r="A435" s="47" t="s">
        <v>417</v>
      </c>
      <c r="B435" s="697"/>
      <c r="C435" s="697"/>
      <c r="D435" s="269">
        <v>18.3</v>
      </c>
      <c r="E435" s="269">
        <v>16.100000000000001</v>
      </c>
      <c r="F435" s="269">
        <v>27.5</v>
      </c>
      <c r="G435" s="46">
        <v>24.2</v>
      </c>
      <c r="H435" s="270"/>
      <c r="I435" s="80"/>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row>
    <row r="436" spans="1:40" s="1" customFormat="1" ht="26.25" customHeight="1" x14ac:dyDescent="0.25">
      <c r="A436" s="205" t="s">
        <v>481</v>
      </c>
      <c r="B436" s="697"/>
      <c r="C436" s="697"/>
      <c r="D436" s="263">
        <v>0</v>
      </c>
      <c r="E436" s="139">
        <v>10</v>
      </c>
      <c r="F436" s="263">
        <v>0</v>
      </c>
      <c r="G436" s="308">
        <v>15</v>
      </c>
      <c r="H436" s="270"/>
      <c r="I436" s="80"/>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row>
    <row r="437" spans="1:40" s="1" customFormat="1" ht="20.25" customHeight="1" x14ac:dyDescent="0.25">
      <c r="A437" s="47" t="s">
        <v>422</v>
      </c>
      <c r="B437" s="697"/>
      <c r="C437" s="697"/>
      <c r="D437" s="356">
        <v>110</v>
      </c>
      <c r="E437" s="269">
        <v>110</v>
      </c>
      <c r="F437" s="356">
        <v>130</v>
      </c>
      <c r="G437" s="361">
        <v>130</v>
      </c>
      <c r="H437" s="270"/>
      <c r="I437" s="80"/>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row>
    <row r="438" spans="1:40" s="1" customFormat="1" ht="20.25" customHeight="1" x14ac:dyDescent="0.25">
      <c r="A438" s="47" t="s">
        <v>123</v>
      </c>
      <c r="B438" s="697"/>
      <c r="C438" s="697"/>
      <c r="D438" s="269">
        <v>40</v>
      </c>
      <c r="E438" s="62">
        <v>30</v>
      </c>
      <c r="F438" s="62">
        <v>48</v>
      </c>
      <c r="G438" s="48">
        <v>36</v>
      </c>
      <c r="H438" s="270">
        <f>(D438+D439+D440)/3</f>
        <v>43</v>
      </c>
      <c r="I438" s="80">
        <f>(F438+F439+F440)/3</f>
        <v>51.666666666666664</v>
      </c>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row>
    <row r="439" spans="1:40" s="1" customFormat="1" ht="20.25" customHeight="1" x14ac:dyDescent="0.25">
      <c r="A439" s="47" t="s">
        <v>124</v>
      </c>
      <c r="B439" s="697"/>
      <c r="C439" s="697"/>
      <c r="D439" s="62">
        <v>43</v>
      </c>
      <c r="E439" s="62">
        <v>30</v>
      </c>
      <c r="F439" s="62">
        <v>52</v>
      </c>
      <c r="G439" s="48">
        <v>36</v>
      </c>
      <c r="H439" s="270"/>
      <c r="I439" s="80"/>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row>
    <row r="440" spans="1:40" s="1" customFormat="1" ht="20.25" customHeight="1" x14ac:dyDescent="0.25">
      <c r="A440" s="47" t="s">
        <v>125</v>
      </c>
      <c r="B440" s="697"/>
      <c r="C440" s="697"/>
      <c r="D440" s="269">
        <v>46</v>
      </c>
      <c r="E440" s="62">
        <v>30</v>
      </c>
      <c r="F440" s="62">
        <v>55</v>
      </c>
      <c r="G440" s="48">
        <v>36</v>
      </c>
      <c r="H440" s="270"/>
      <c r="I440" s="189"/>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row>
    <row r="441" spans="1:40" s="1" customFormat="1" ht="20.25" customHeight="1" x14ac:dyDescent="0.25">
      <c r="A441" s="47" t="s">
        <v>468</v>
      </c>
      <c r="B441" s="697"/>
      <c r="C441" s="697"/>
      <c r="D441" s="269">
        <v>50</v>
      </c>
      <c r="E441" s="62">
        <v>30</v>
      </c>
      <c r="F441" s="62">
        <v>60</v>
      </c>
      <c r="G441" s="48">
        <v>36</v>
      </c>
      <c r="H441" s="270"/>
      <c r="I441" s="189"/>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row>
    <row r="442" spans="1:40" s="1" customFormat="1" ht="20.25" customHeight="1" x14ac:dyDescent="0.25">
      <c r="A442" s="47" t="s">
        <v>136</v>
      </c>
      <c r="B442" s="697"/>
      <c r="C442" s="697"/>
      <c r="D442" s="269">
        <v>7.5</v>
      </c>
      <c r="E442" s="62">
        <v>6</v>
      </c>
      <c r="F442" s="62">
        <f t="shared" ref="F442:F443" si="19">(D442*180)/150</f>
        <v>9</v>
      </c>
      <c r="G442" s="48">
        <v>7.2</v>
      </c>
      <c r="H442" s="270">
        <f>(D442+D443)/2</f>
        <v>7.75</v>
      </c>
      <c r="I442" s="80">
        <f>(F442+F443)/2</f>
        <v>9.3000000000000007</v>
      </c>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row>
    <row r="443" spans="1:40" s="1" customFormat="1" ht="20.25" customHeight="1" x14ac:dyDescent="0.25">
      <c r="A443" s="47" t="s">
        <v>135</v>
      </c>
      <c r="B443" s="697"/>
      <c r="C443" s="697"/>
      <c r="D443" s="269">
        <v>8</v>
      </c>
      <c r="E443" s="62">
        <v>6</v>
      </c>
      <c r="F443" s="62">
        <f t="shared" si="19"/>
        <v>9.6</v>
      </c>
      <c r="G443" s="48">
        <v>7.2</v>
      </c>
      <c r="H443" s="270"/>
      <c r="I443" s="80"/>
      <c r="J443" s="43"/>
      <c r="K443" s="10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row>
    <row r="444" spans="1:40" s="1" customFormat="1" ht="18" customHeight="1" x14ac:dyDescent="0.25">
      <c r="A444" s="82" t="s">
        <v>143</v>
      </c>
      <c r="B444" s="697"/>
      <c r="C444" s="697"/>
      <c r="D444" s="54">
        <v>7.2</v>
      </c>
      <c r="E444" s="83">
        <v>6</v>
      </c>
      <c r="F444" s="62">
        <v>8.6</v>
      </c>
      <c r="G444" s="48">
        <v>7.2</v>
      </c>
      <c r="H444" s="270"/>
      <c r="I444" s="80"/>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row>
    <row r="445" spans="1:40" s="1" customFormat="1" ht="18" customHeight="1" x14ac:dyDescent="0.25">
      <c r="A445" s="82" t="s">
        <v>426</v>
      </c>
      <c r="B445" s="697"/>
      <c r="C445" s="697"/>
      <c r="D445" s="83">
        <v>7</v>
      </c>
      <c r="E445" s="83">
        <v>7</v>
      </c>
      <c r="F445" s="62">
        <v>8</v>
      </c>
      <c r="G445" s="48">
        <v>8</v>
      </c>
      <c r="H445" s="270"/>
      <c r="I445" s="80"/>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row>
    <row r="446" spans="1:40" s="1" customFormat="1" ht="18" customHeight="1" x14ac:dyDescent="0.25">
      <c r="A446" s="82" t="s">
        <v>129</v>
      </c>
      <c r="B446" s="697"/>
      <c r="C446" s="697"/>
      <c r="D446" s="83">
        <v>2</v>
      </c>
      <c r="E446" s="83">
        <v>2</v>
      </c>
      <c r="F446" s="62">
        <v>2.7</v>
      </c>
      <c r="G446" s="48">
        <v>2.7</v>
      </c>
      <c r="H446" s="270"/>
      <c r="I446" s="189"/>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row>
    <row r="447" spans="1:40" s="1" customFormat="1" ht="18" customHeight="1" x14ac:dyDescent="0.25">
      <c r="A447" s="104" t="s">
        <v>441</v>
      </c>
      <c r="B447" s="708"/>
      <c r="C447" s="708"/>
      <c r="D447" s="71">
        <v>3</v>
      </c>
      <c r="E447" s="71">
        <v>2.4</v>
      </c>
      <c r="F447" s="60">
        <f t="shared" ref="F447" si="20">(D447*200)/150</f>
        <v>4</v>
      </c>
      <c r="G447" s="48">
        <f t="shared" ref="G447" si="21">(E447*200)/150</f>
        <v>3.2</v>
      </c>
      <c r="H447" s="270"/>
      <c r="I447" s="189"/>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row>
    <row r="448" spans="1:40" s="2" customFormat="1" ht="15.75" thickBot="1" x14ac:dyDescent="0.3">
      <c r="A448" s="50" t="s">
        <v>16</v>
      </c>
      <c r="B448" s="698"/>
      <c r="C448" s="698"/>
      <c r="D448" s="260"/>
      <c r="E448" s="106">
        <v>160</v>
      </c>
      <c r="F448" s="260">
        <v>0</v>
      </c>
      <c r="G448" s="53">
        <v>200</v>
      </c>
      <c r="H448" s="115"/>
      <c r="I448" s="242"/>
      <c r="J448" s="233"/>
      <c r="K448" s="233"/>
      <c r="L448" s="100"/>
      <c r="M448" s="100"/>
      <c r="N448" s="164"/>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row>
    <row r="449" spans="1:40" s="81" customFormat="1" ht="15.75" customHeight="1" thickBot="1" x14ac:dyDescent="0.3">
      <c r="A449" s="701"/>
      <c r="B449" s="702"/>
      <c r="C449" s="702"/>
      <c r="D449" s="702"/>
      <c r="E449" s="702"/>
      <c r="F449" s="702"/>
      <c r="G449" s="703"/>
      <c r="H449" s="118"/>
      <c r="I449" s="234"/>
      <c r="J449" s="235"/>
      <c r="K449" s="236"/>
      <c r="L449" s="236"/>
      <c r="M449" s="236"/>
      <c r="N449" s="236"/>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row>
    <row r="450" spans="1:40" s="2" customFormat="1" x14ac:dyDescent="0.25">
      <c r="A450" s="519" t="s">
        <v>20</v>
      </c>
      <c r="B450" s="520"/>
      <c r="C450" s="520"/>
      <c r="D450" s="520"/>
      <c r="E450" s="520"/>
      <c r="F450" s="520"/>
      <c r="G450" s="521"/>
      <c r="H450" s="115"/>
      <c r="I450" s="232"/>
      <c r="J450" s="164"/>
      <c r="K450" s="164"/>
      <c r="L450" s="164"/>
      <c r="M450" s="164"/>
      <c r="N450" s="164"/>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row>
    <row r="451" spans="1:40" s="2" customFormat="1" x14ac:dyDescent="0.25">
      <c r="A451" s="87" t="s">
        <v>27</v>
      </c>
      <c r="B451" s="517"/>
      <c r="C451" s="517"/>
      <c r="D451" s="517" t="s">
        <v>447</v>
      </c>
      <c r="E451" s="517"/>
      <c r="F451" s="517" t="s">
        <v>278</v>
      </c>
      <c r="G451" s="518"/>
      <c r="H451" s="115"/>
      <c r="I451" s="232"/>
      <c r="J451" s="164"/>
      <c r="K451" s="164"/>
      <c r="L451" s="164"/>
      <c r="M451" s="164"/>
      <c r="N451" s="164"/>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row>
    <row r="452" spans="1:40" s="2" customFormat="1" x14ac:dyDescent="0.25">
      <c r="A452" s="500" t="s">
        <v>25</v>
      </c>
      <c r="B452" s="501"/>
      <c r="C452" s="501"/>
      <c r="D452" s="501"/>
      <c r="E452" s="501"/>
      <c r="F452" s="501"/>
      <c r="G452" s="502"/>
      <c r="H452" s="115"/>
      <c r="I452" s="232"/>
      <c r="J452" s="164"/>
      <c r="K452" s="164"/>
      <c r="L452" s="164"/>
      <c r="M452" s="164"/>
      <c r="N452" s="164"/>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row>
    <row r="453" spans="1:40" s="20" customFormat="1" x14ac:dyDescent="0.25">
      <c r="A453" s="18" t="s">
        <v>21</v>
      </c>
      <c r="B453" s="575"/>
      <c r="C453" s="576"/>
      <c r="D453" s="704">
        <f>[1]TDSheet!$E$397</f>
        <v>5.0999999999999996</v>
      </c>
      <c r="E453" s="704"/>
      <c r="F453" s="581">
        <f>[2]TDSheet!$E$396</f>
        <v>6.1</v>
      </c>
      <c r="G453" s="584"/>
      <c r="H453" s="115"/>
      <c r="I453" s="117"/>
    </row>
    <row r="454" spans="1:40" s="20" customFormat="1" x14ac:dyDescent="0.25">
      <c r="A454" s="18" t="s">
        <v>22</v>
      </c>
      <c r="B454" s="577"/>
      <c r="C454" s="578"/>
      <c r="D454" s="704">
        <f>[1]TDSheet!$F$397</f>
        <v>4.5999999999999996</v>
      </c>
      <c r="E454" s="704"/>
      <c r="F454" s="581">
        <f>[2]TDSheet!$F$396</f>
        <v>5.8</v>
      </c>
      <c r="G454" s="584"/>
      <c r="H454" s="115"/>
      <c r="I454" s="117"/>
    </row>
    <row r="455" spans="1:40" s="20" customFormat="1" x14ac:dyDescent="0.25">
      <c r="A455" s="18" t="s">
        <v>23</v>
      </c>
      <c r="B455" s="577"/>
      <c r="C455" s="578"/>
      <c r="D455" s="704">
        <f>[1]TDSheet!$G$397</f>
        <v>10.199999999999999</v>
      </c>
      <c r="E455" s="704"/>
      <c r="F455" s="581">
        <f>[2]TDSheet!$G$396</f>
        <v>13</v>
      </c>
      <c r="G455" s="584"/>
      <c r="H455" s="115"/>
      <c r="I455" s="117"/>
    </row>
    <row r="456" spans="1:40" s="20" customFormat="1" x14ac:dyDescent="0.25">
      <c r="A456" s="18" t="s">
        <v>24</v>
      </c>
      <c r="B456" s="577"/>
      <c r="C456" s="578"/>
      <c r="D456" s="704">
        <f>[1]TDSheet!$H$397</f>
        <v>92.8</v>
      </c>
      <c r="E456" s="704"/>
      <c r="F456" s="581">
        <f>[2]TDSheet!$H$396</f>
        <v>118</v>
      </c>
      <c r="G456" s="584"/>
      <c r="H456" s="115"/>
      <c r="I456" s="117"/>
    </row>
    <row r="457" spans="1:40" s="20" customFormat="1" ht="15.75" thickBot="1" x14ac:dyDescent="0.3">
      <c r="A457" s="21" t="s">
        <v>26</v>
      </c>
      <c r="B457" s="579"/>
      <c r="C457" s="580"/>
      <c r="D457" s="711">
        <f>[1]TDSheet!$I$397</f>
        <v>4.55</v>
      </c>
      <c r="E457" s="711"/>
      <c r="F457" s="585">
        <f>[2]TDSheet!$I$396</f>
        <v>5.6</v>
      </c>
      <c r="G457" s="586"/>
      <c r="H457" s="115"/>
      <c r="I457" s="117"/>
    </row>
    <row r="458" spans="1:40" s="2" customFormat="1" ht="15.75" thickBot="1" x14ac:dyDescent="0.3">
      <c r="A458" s="16"/>
      <c r="B458" s="88"/>
      <c r="C458" s="88"/>
      <c r="D458" s="89"/>
      <c r="E458" s="89"/>
      <c r="F458" s="88"/>
      <c r="G458" s="90"/>
      <c r="H458" s="115"/>
      <c r="I458" s="117"/>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row>
    <row r="459" spans="1:40" s="2" customFormat="1" ht="32.25" customHeight="1" x14ac:dyDescent="0.25">
      <c r="A459" s="483" t="s">
        <v>28</v>
      </c>
      <c r="B459" s="485" t="s">
        <v>853</v>
      </c>
      <c r="C459" s="485"/>
      <c r="D459" s="485"/>
      <c r="E459" s="485"/>
      <c r="F459" s="485"/>
      <c r="G459" s="486"/>
      <c r="H459" s="115"/>
      <c r="I459" s="117"/>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row>
    <row r="460" spans="1:40" s="2" customFormat="1" ht="214.5" customHeight="1" thickBot="1" x14ac:dyDescent="0.3">
      <c r="A460" s="503"/>
      <c r="B460" s="489"/>
      <c r="C460" s="489"/>
      <c r="D460" s="489"/>
      <c r="E460" s="489"/>
      <c r="F460" s="489"/>
      <c r="G460" s="490"/>
      <c r="H460" s="115"/>
      <c r="I460" s="117"/>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row>
    <row r="461" spans="1:40" ht="15.75" thickBot="1" x14ac:dyDescent="0.3"/>
    <row r="462" spans="1:40" s="40" customFormat="1" ht="25.5" customHeight="1" x14ac:dyDescent="0.25">
      <c r="A462" s="79" t="s">
        <v>0</v>
      </c>
      <c r="B462" s="671" t="s">
        <v>570</v>
      </c>
      <c r="C462" s="671"/>
      <c r="D462" s="671"/>
      <c r="E462" s="671"/>
      <c r="F462" s="671"/>
      <c r="G462" s="672"/>
      <c r="H462" s="115"/>
      <c r="I462" s="116"/>
    </row>
    <row r="463" spans="1:40" s="1" customFormat="1" ht="24.75" customHeight="1" x14ac:dyDescent="0.25">
      <c r="A463" s="41" t="s">
        <v>2</v>
      </c>
      <c r="B463" s="699" t="s">
        <v>497</v>
      </c>
      <c r="C463" s="699"/>
      <c r="D463" s="699"/>
      <c r="E463" s="699"/>
      <c r="F463" s="699"/>
      <c r="G463" s="700"/>
      <c r="H463" s="270"/>
      <c r="I463" s="80"/>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row>
    <row r="464" spans="1:40" s="1" customFormat="1" ht="18.75" customHeight="1" x14ac:dyDescent="0.25">
      <c r="A464" s="41" t="s">
        <v>4</v>
      </c>
      <c r="B464" s="507">
        <v>72</v>
      </c>
      <c r="C464" s="507"/>
      <c r="D464" s="507"/>
      <c r="E464" s="507"/>
      <c r="F464" s="507"/>
      <c r="G464" s="508"/>
      <c r="H464" s="270"/>
      <c r="I464" s="80"/>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row>
    <row r="465" spans="1:40" s="43" customFormat="1" ht="45.75" customHeight="1" x14ac:dyDescent="0.25">
      <c r="A465" s="45" t="s">
        <v>5</v>
      </c>
      <c r="B465" s="706" t="s">
        <v>6</v>
      </c>
      <c r="C465" s="706"/>
      <c r="D465" s="706"/>
      <c r="E465" s="706"/>
      <c r="F465" s="706"/>
      <c r="G465" s="707"/>
      <c r="H465" s="270"/>
      <c r="I465" s="80"/>
    </row>
    <row r="466" spans="1:40" x14ac:dyDescent="0.25">
      <c r="A466" s="696" t="s">
        <v>7</v>
      </c>
      <c r="B466" s="514" t="s">
        <v>9</v>
      </c>
      <c r="C466" s="514"/>
      <c r="D466" s="514"/>
      <c r="E466" s="514"/>
      <c r="F466" s="514"/>
      <c r="G466" s="515"/>
      <c r="H466" s="115"/>
    </row>
    <row r="467" spans="1:40" x14ac:dyDescent="0.25">
      <c r="A467" s="696"/>
      <c r="B467" s="514" t="s">
        <v>10</v>
      </c>
      <c r="C467" s="514"/>
      <c r="D467" s="514"/>
      <c r="E467" s="514"/>
      <c r="F467" s="514"/>
      <c r="G467" s="515"/>
      <c r="H467" s="115"/>
    </row>
    <row r="468" spans="1:40" s="1" customFormat="1" ht="20.25" customHeight="1" x14ac:dyDescent="0.25">
      <c r="A468" s="696"/>
      <c r="B468" s="697"/>
      <c r="C468" s="697"/>
      <c r="D468" s="269" t="s">
        <v>8</v>
      </c>
      <c r="E468" s="269" t="s">
        <v>11</v>
      </c>
      <c r="F468" s="269" t="s">
        <v>8</v>
      </c>
      <c r="G468" s="46" t="s">
        <v>11</v>
      </c>
      <c r="H468" s="270"/>
      <c r="I468" s="80"/>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row>
    <row r="469" spans="1:40" s="1" customFormat="1" ht="20.25" customHeight="1" x14ac:dyDescent="0.25">
      <c r="A469" s="47" t="s">
        <v>417</v>
      </c>
      <c r="B469" s="697"/>
      <c r="C469" s="697"/>
      <c r="D469" s="269">
        <v>18.3</v>
      </c>
      <c r="E469" s="269">
        <v>16.100000000000001</v>
      </c>
      <c r="F469" s="269">
        <v>27.5</v>
      </c>
      <c r="G469" s="46">
        <v>24.2</v>
      </c>
      <c r="H469" s="270"/>
      <c r="I469" s="80"/>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row>
    <row r="470" spans="1:40" s="1" customFormat="1" ht="26.25" customHeight="1" x14ac:dyDescent="0.25">
      <c r="A470" s="205" t="s">
        <v>481</v>
      </c>
      <c r="B470" s="697"/>
      <c r="C470" s="697"/>
      <c r="D470" s="263">
        <v>0</v>
      </c>
      <c r="E470" s="139">
        <v>10</v>
      </c>
      <c r="F470" s="263">
        <v>0</v>
      </c>
      <c r="G470" s="308">
        <v>15</v>
      </c>
      <c r="H470" s="270"/>
      <c r="I470" s="80"/>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row>
    <row r="471" spans="1:40" s="1" customFormat="1" ht="20.25" customHeight="1" x14ac:dyDescent="0.25">
      <c r="A471" s="47" t="s">
        <v>422</v>
      </c>
      <c r="B471" s="697"/>
      <c r="C471" s="697"/>
      <c r="D471" s="356">
        <v>125</v>
      </c>
      <c r="E471" s="269">
        <v>125</v>
      </c>
      <c r="F471" s="356">
        <v>150</v>
      </c>
      <c r="G471" s="361">
        <v>150</v>
      </c>
      <c r="H471" s="270"/>
      <c r="I471" s="80"/>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row>
    <row r="472" spans="1:40" s="1" customFormat="1" ht="20.25" customHeight="1" x14ac:dyDescent="0.25">
      <c r="A472" s="47" t="s">
        <v>430</v>
      </c>
      <c r="B472" s="697"/>
      <c r="C472" s="697"/>
      <c r="D472" s="60">
        <v>3</v>
      </c>
      <c r="E472" s="181">
        <v>3</v>
      </c>
      <c r="F472" s="60">
        <v>3.6</v>
      </c>
      <c r="G472" s="102">
        <v>3.6</v>
      </c>
      <c r="H472" s="270"/>
      <c r="I472" s="80"/>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row>
    <row r="473" spans="1:40" s="1" customFormat="1" ht="20.25" customHeight="1" x14ac:dyDescent="0.25">
      <c r="A473" s="47" t="s">
        <v>136</v>
      </c>
      <c r="B473" s="697"/>
      <c r="C473" s="697"/>
      <c r="D473" s="269">
        <v>10</v>
      </c>
      <c r="E473" s="62">
        <v>8</v>
      </c>
      <c r="F473" s="62">
        <v>12</v>
      </c>
      <c r="G473" s="48">
        <v>9</v>
      </c>
      <c r="H473" s="182">
        <f>(D473+D474)/2</f>
        <v>10.5</v>
      </c>
      <c r="I473" s="153">
        <f>(F473+F474)/2</f>
        <v>12.25</v>
      </c>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row>
    <row r="474" spans="1:40" s="1" customFormat="1" ht="20.25" customHeight="1" x14ac:dyDescent="0.25">
      <c r="A474" s="47" t="s">
        <v>135</v>
      </c>
      <c r="B474" s="697"/>
      <c r="C474" s="697"/>
      <c r="D474" s="269">
        <v>11</v>
      </c>
      <c r="E474" s="62">
        <v>8</v>
      </c>
      <c r="F474" s="62">
        <v>12.5</v>
      </c>
      <c r="G474" s="48">
        <v>9</v>
      </c>
      <c r="H474" s="270"/>
      <c r="I474" s="80"/>
      <c r="J474" s="43"/>
      <c r="K474" s="10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row>
    <row r="475" spans="1:40" s="1" customFormat="1" ht="20.25" customHeight="1" x14ac:dyDescent="0.25">
      <c r="A475" s="47" t="s">
        <v>498</v>
      </c>
      <c r="B475" s="697"/>
      <c r="C475" s="697"/>
      <c r="D475" s="62">
        <v>43</v>
      </c>
      <c r="E475" s="62">
        <v>30</v>
      </c>
      <c r="F475" s="62">
        <v>52</v>
      </c>
      <c r="G475" s="48">
        <v>37</v>
      </c>
      <c r="H475" s="270"/>
      <c r="I475" s="80"/>
      <c r="J475" s="43"/>
      <c r="K475" s="10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row>
    <row r="476" spans="1:40" s="1" customFormat="1" ht="20.25" customHeight="1" x14ac:dyDescent="0.25">
      <c r="A476" s="47" t="s">
        <v>170</v>
      </c>
      <c r="B476" s="697"/>
      <c r="C476" s="697"/>
      <c r="D476" s="62">
        <v>0</v>
      </c>
      <c r="E476" s="62">
        <v>0</v>
      </c>
      <c r="F476" s="62">
        <v>3.5</v>
      </c>
      <c r="G476" s="48">
        <v>3.5</v>
      </c>
      <c r="H476" s="270"/>
      <c r="I476" s="80"/>
      <c r="J476" s="43"/>
      <c r="K476" s="10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row>
    <row r="477" spans="1:40" s="1" customFormat="1" ht="18" customHeight="1" x14ac:dyDescent="0.25">
      <c r="A477" s="82" t="s">
        <v>143</v>
      </c>
      <c r="B477" s="697"/>
      <c r="C477" s="697"/>
      <c r="D477" s="269">
        <v>7.2</v>
      </c>
      <c r="E477" s="62">
        <v>6</v>
      </c>
      <c r="F477" s="62">
        <v>8.6</v>
      </c>
      <c r="G477" s="48">
        <v>7.2</v>
      </c>
      <c r="H477" s="270"/>
      <c r="I477" s="80"/>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row>
    <row r="478" spans="1:40" s="1" customFormat="1" ht="18" customHeight="1" x14ac:dyDescent="0.25">
      <c r="A478" s="82" t="s">
        <v>171</v>
      </c>
      <c r="B478" s="697"/>
      <c r="C478" s="697"/>
      <c r="D478" s="83">
        <v>3</v>
      </c>
      <c r="E478" s="83">
        <v>3</v>
      </c>
      <c r="F478" s="62">
        <v>4</v>
      </c>
      <c r="G478" s="48">
        <v>4</v>
      </c>
      <c r="H478" s="270"/>
      <c r="I478" s="189"/>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row>
    <row r="479" spans="1:40" s="2" customFormat="1" ht="15.75" thickBot="1" x14ac:dyDescent="0.3">
      <c r="A479" s="50" t="s">
        <v>16</v>
      </c>
      <c r="B479" s="698"/>
      <c r="C479" s="698"/>
      <c r="D479" s="260"/>
      <c r="E479" s="106">
        <v>165</v>
      </c>
      <c r="F479" s="260">
        <v>0</v>
      </c>
      <c r="G479" s="53">
        <v>200</v>
      </c>
      <c r="H479" s="115"/>
      <c r="I479" s="242"/>
      <c r="J479" s="233"/>
      <c r="K479" s="233"/>
      <c r="L479" s="100"/>
      <c r="M479" s="100"/>
      <c r="N479" s="164"/>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row>
    <row r="480" spans="1:40" s="81" customFormat="1" ht="15.75" customHeight="1" thickBot="1" x14ac:dyDescent="0.3">
      <c r="A480" s="701"/>
      <c r="B480" s="702"/>
      <c r="C480" s="702"/>
      <c r="D480" s="702"/>
      <c r="E480" s="702"/>
      <c r="F480" s="702"/>
      <c r="G480" s="703"/>
      <c r="H480" s="118"/>
      <c r="I480" s="234"/>
      <c r="J480" s="235"/>
      <c r="K480" s="236"/>
      <c r="L480" s="236"/>
      <c r="M480" s="236"/>
      <c r="N480" s="236"/>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row>
    <row r="481" spans="1:40" s="2" customFormat="1" x14ac:dyDescent="0.25">
      <c r="A481" s="519" t="s">
        <v>20</v>
      </c>
      <c r="B481" s="520"/>
      <c r="C481" s="520"/>
      <c r="D481" s="520"/>
      <c r="E481" s="520"/>
      <c r="F481" s="520"/>
      <c r="G481" s="521"/>
      <c r="H481" s="115"/>
      <c r="I481" s="232"/>
      <c r="J481" s="164"/>
      <c r="K481" s="164"/>
      <c r="L481" s="164"/>
      <c r="M481" s="164"/>
      <c r="N481" s="164"/>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row>
    <row r="482" spans="1:40" s="2" customFormat="1" x14ac:dyDescent="0.25">
      <c r="A482" s="87" t="s">
        <v>27</v>
      </c>
      <c r="B482" s="517"/>
      <c r="C482" s="517"/>
      <c r="D482" s="517" t="s">
        <v>423</v>
      </c>
      <c r="E482" s="517"/>
      <c r="F482" s="517" t="s">
        <v>278</v>
      </c>
      <c r="G482" s="518"/>
      <c r="H482" s="115"/>
      <c r="I482" s="232"/>
      <c r="J482" s="164"/>
      <c r="K482" s="164"/>
      <c r="L482" s="164"/>
      <c r="M482" s="164"/>
      <c r="N482" s="164"/>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row>
    <row r="483" spans="1:40" s="2" customFormat="1" x14ac:dyDescent="0.25">
      <c r="A483" s="500" t="s">
        <v>25</v>
      </c>
      <c r="B483" s="501"/>
      <c r="C483" s="501"/>
      <c r="D483" s="501"/>
      <c r="E483" s="501"/>
      <c r="F483" s="501"/>
      <c r="G483" s="502"/>
      <c r="H483" s="115"/>
      <c r="I483" s="232"/>
      <c r="J483" s="164"/>
      <c r="K483" s="164"/>
      <c r="L483" s="164"/>
      <c r="M483" s="164"/>
      <c r="N483" s="164"/>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row>
    <row r="484" spans="1:40" s="20" customFormat="1" x14ac:dyDescent="0.25">
      <c r="A484" s="18" t="s">
        <v>21</v>
      </c>
      <c r="B484" s="575"/>
      <c r="C484" s="576"/>
      <c r="D484" s="704">
        <f>[3]TDSheet!$E$472</f>
        <v>4.7</v>
      </c>
      <c r="E484" s="704"/>
      <c r="F484" s="581">
        <f>[4]TDSheet!$E$471</f>
        <v>5.6</v>
      </c>
      <c r="G484" s="584"/>
      <c r="H484" s="115"/>
      <c r="I484" s="117"/>
    </row>
    <row r="485" spans="1:40" s="20" customFormat="1" x14ac:dyDescent="0.25">
      <c r="A485" s="18" t="s">
        <v>22</v>
      </c>
      <c r="B485" s="577"/>
      <c r="C485" s="578"/>
      <c r="D485" s="704">
        <f>[3]TDSheet!$F$472</f>
        <v>6.6</v>
      </c>
      <c r="E485" s="704"/>
      <c r="F485" s="581">
        <f>[4]TDSheet!$F$471</f>
        <v>8.14</v>
      </c>
      <c r="G485" s="584"/>
      <c r="H485" s="115"/>
      <c r="I485" s="117"/>
    </row>
    <row r="486" spans="1:40" s="20" customFormat="1" x14ac:dyDescent="0.25">
      <c r="A486" s="18" t="s">
        <v>23</v>
      </c>
      <c r="B486" s="577"/>
      <c r="C486" s="578"/>
      <c r="D486" s="704">
        <f>[3]TDSheet!$G$472</f>
        <v>14.9</v>
      </c>
      <c r="E486" s="704"/>
      <c r="F486" s="581">
        <f>[4]TDSheet!$G$471</f>
        <v>17</v>
      </c>
      <c r="G486" s="584"/>
      <c r="H486" s="115"/>
      <c r="I486" s="117"/>
    </row>
    <row r="487" spans="1:40" s="20" customFormat="1" x14ac:dyDescent="0.25">
      <c r="A487" s="18" t="s">
        <v>24</v>
      </c>
      <c r="B487" s="577"/>
      <c r="C487" s="578"/>
      <c r="D487" s="704">
        <f>[3]TDSheet!$H$472</f>
        <v>117.4</v>
      </c>
      <c r="E487" s="704"/>
      <c r="F487" s="581">
        <f>[4]TDSheet!$H$471</f>
        <v>143</v>
      </c>
      <c r="G487" s="584"/>
      <c r="H487" s="115"/>
      <c r="I487" s="117"/>
    </row>
    <row r="488" spans="1:40" s="20" customFormat="1" ht="15.75" thickBot="1" x14ac:dyDescent="0.3">
      <c r="A488" s="21" t="s">
        <v>26</v>
      </c>
      <c r="B488" s="579"/>
      <c r="C488" s="580"/>
      <c r="D488" s="705">
        <f>[3]TDSheet!$I$472</f>
        <v>5.5</v>
      </c>
      <c r="E488" s="705"/>
      <c r="F488" s="603">
        <f>[4]TDSheet!$I$471</f>
        <v>6.67</v>
      </c>
      <c r="G488" s="687"/>
      <c r="H488" s="115"/>
      <c r="I488" s="117"/>
    </row>
    <row r="489" spans="1:40" s="2" customFormat="1" ht="15.75" thickBot="1" x14ac:dyDescent="0.3">
      <c r="A489" s="16"/>
      <c r="B489" s="88"/>
      <c r="C489" s="88"/>
      <c r="D489" s="89"/>
      <c r="E489" s="89"/>
      <c r="F489" s="88"/>
      <c r="G489" s="90"/>
      <c r="H489" s="115"/>
      <c r="I489" s="117"/>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row>
    <row r="490" spans="1:40" s="2" customFormat="1" ht="32.25" customHeight="1" x14ac:dyDescent="0.25">
      <c r="A490" s="483" t="s">
        <v>28</v>
      </c>
      <c r="B490" s="485" t="s">
        <v>854</v>
      </c>
      <c r="C490" s="485"/>
      <c r="D490" s="485"/>
      <c r="E490" s="485"/>
      <c r="F490" s="485"/>
      <c r="G490" s="486"/>
      <c r="H490" s="115"/>
      <c r="I490" s="117"/>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row>
    <row r="491" spans="1:40" s="2" customFormat="1" ht="212.25" customHeight="1" thickBot="1" x14ac:dyDescent="0.3">
      <c r="A491" s="503"/>
      <c r="B491" s="489"/>
      <c r="C491" s="489"/>
      <c r="D491" s="489"/>
      <c r="E491" s="489"/>
      <c r="F491" s="489"/>
      <c r="G491" s="490"/>
      <c r="H491" s="115"/>
      <c r="I491" s="117"/>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row>
    <row r="492" spans="1:40" ht="15.75" thickBot="1" x14ac:dyDescent="0.3"/>
    <row r="493" spans="1:40" s="40" customFormat="1" ht="25.5" customHeight="1" x14ac:dyDescent="0.25">
      <c r="A493" s="79" t="s">
        <v>0</v>
      </c>
      <c r="B493" s="671" t="s">
        <v>577</v>
      </c>
      <c r="C493" s="671"/>
      <c r="D493" s="671"/>
      <c r="E493" s="671"/>
      <c r="F493" s="671"/>
      <c r="G493" s="672"/>
      <c r="H493" s="115"/>
      <c r="I493" s="116"/>
    </row>
    <row r="494" spans="1:40" s="1" customFormat="1" ht="24.75" customHeight="1" x14ac:dyDescent="0.25">
      <c r="A494" s="41" t="s">
        <v>2</v>
      </c>
      <c r="B494" s="699" t="s">
        <v>500</v>
      </c>
      <c r="C494" s="699"/>
      <c r="D494" s="699"/>
      <c r="E494" s="699"/>
      <c r="F494" s="699"/>
      <c r="G494" s="700"/>
      <c r="H494" s="270"/>
      <c r="I494" s="80"/>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row>
    <row r="495" spans="1:40" s="1" customFormat="1" ht="18.75" customHeight="1" x14ac:dyDescent="0.25">
      <c r="A495" s="41" t="s">
        <v>4</v>
      </c>
      <c r="B495" s="507" t="s">
        <v>501</v>
      </c>
      <c r="C495" s="507"/>
      <c r="D495" s="507"/>
      <c r="E495" s="507"/>
      <c r="F495" s="507"/>
      <c r="G495" s="508"/>
      <c r="H495" s="270"/>
      <c r="I495" s="80"/>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row>
    <row r="496" spans="1:40" s="43" customFormat="1" ht="45.75" customHeight="1" x14ac:dyDescent="0.25">
      <c r="A496" s="45" t="s">
        <v>5</v>
      </c>
      <c r="B496" s="509" t="s">
        <v>279</v>
      </c>
      <c r="C496" s="509"/>
      <c r="D496" s="509"/>
      <c r="E496" s="509"/>
      <c r="F496" s="509"/>
      <c r="G496" s="510"/>
      <c r="H496" s="270"/>
      <c r="I496" s="80"/>
    </row>
    <row r="497" spans="1:40" x14ac:dyDescent="0.25">
      <c r="A497" s="696" t="s">
        <v>7</v>
      </c>
      <c r="B497" s="514" t="s">
        <v>9</v>
      </c>
      <c r="C497" s="514"/>
      <c r="D497" s="514"/>
      <c r="E497" s="514"/>
      <c r="F497" s="514"/>
      <c r="G497" s="515"/>
      <c r="H497" s="115"/>
    </row>
    <row r="498" spans="1:40" x14ac:dyDescent="0.25">
      <c r="A498" s="696"/>
      <c r="B498" s="514" t="s">
        <v>10</v>
      </c>
      <c r="C498" s="514"/>
      <c r="D498" s="514"/>
      <c r="E498" s="514"/>
      <c r="F498" s="514"/>
      <c r="G498" s="515"/>
      <c r="H498" s="115"/>
    </row>
    <row r="499" spans="1:40" s="1" customFormat="1" ht="20.25" customHeight="1" x14ac:dyDescent="0.25">
      <c r="A499" s="696"/>
      <c r="B499" s="697"/>
      <c r="C499" s="697"/>
      <c r="D499" s="269" t="s">
        <v>8</v>
      </c>
      <c r="E499" s="269" t="s">
        <v>11</v>
      </c>
      <c r="F499" s="269" t="s">
        <v>8</v>
      </c>
      <c r="G499" s="46" t="s">
        <v>11</v>
      </c>
      <c r="H499" s="270"/>
      <c r="I499" s="80"/>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row>
    <row r="500" spans="1:40" s="1" customFormat="1" ht="20.25" customHeight="1" x14ac:dyDescent="0.25">
      <c r="A500" s="47" t="s">
        <v>417</v>
      </c>
      <c r="B500" s="697"/>
      <c r="C500" s="697"/>
      <c r="D500" s="269">
        <v>18.3</v>
      </c>
      <c r="E500" s="269">
        <v>16.100000000000001</v>
      </c>
      <c r="F500" s="269">
        <v>27.5</v>
      </c>
      <c r="G500" s="46">
        <v>24.2</v>
      </c>
      <c r="H500" s="270"/>
      <c r="I500" s="80"/>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row>
    <row r="501" spans="1:40" s="1" customFormat="1" ht="26.25" customHeight="1" x14ac:dyDescent="0.25">
      <c r="A501" s="205" t="s">
        <v>481</v>
      </c>
      <c r="B501" s="697"/>
      <c r="C501" s="697"/>
      <c r="D501" s="263">
        <v>0</v>
      </c>
      <c r="E501" s="139">
        <v>10</v>
      </c>
      <c r="F501" s="263">
        <v>0</v>
      </c>
      <c r="G501" s="308">
        <v>15</v>
      </c>
      <c r="H501" s="270"/>
      <c r="I501" s="80"/>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row>
    <row r="502" spans="1:40" s="1" customFormat="1" ht="20.25" customHeight="1" x14ac:dyDescent="0.25">
      <c r="A502" s="47" t="s">
        <v>422</v>
      </c>
      <c r="B502" s="697"/>
      <c r="C502" s="697"/>
      <c r="D502" s="356">
        <v>110</v>
      </c>
      <c r="E502" s="269">
        <v>110</v>
      </c>
      <c r="F502" s="356">
        <v>133</v>
      </c>
      <c r="G502" s="361">
        <v>133</v>
      </c>
      <c r="H502" s="270"/>
      <c r="I502" s="80"/>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row>
    <row r="503" spans="1:40" s="1" customFormat="1" ht="20.25" customHeight="1" x14ac:dyDescent="0.25">
      <c r="A503" s="47" t="s">
        <v>328</v>
      </c>
      <c r="B503" s="697"/>
      <c r="C503" s="697"/>
      <c r="D503" s="60">
        <v>60</v>
      </c>
      <c r="E503" s="181">
        <v>48</v>
      </c>
      <c r="F503" s="60">
        <v>72</v>
      </c>
      <c r="G503" s="102">
        <v>58</v>
      </c>
      <c r="H503" s="270"/>
      <c r="I503" s="80"/>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row>
    <row r="504" spans="1:40" s="1" customFormat="1" ht="20.25" customHeight="1" x14ac:dyDescent="0.25">
      <c r="A504" s="47" t="s">
        <v>136</v>
      </c>
      <c r="B504" s="697"/>
      <c r="C504" s="697"/>
      <c r="D504" s="269">
        <v>12.6</v>
      </c>
      <c r="E504" s="62">
        <v>10.5</v>
      </c>
      <c r="F504" s="62">
        <v>15.5</v>
      </c>
      <c r="G504" s="48">
        <v>12.6</v>
      </c>
      <c r="H504" s="182">
        <f>(D504+D505)/2</f>
        <v>13.05</v>
      </c>
      <c r="I504" s="153">
        <f>(F504+F505)/2</f>
        <v>16.25</v>
      </c>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row>
    <row r="505" spans="1:40" s="1" customFormat="1" ht="20.25" customHeight="1" x14ac:dyDescent="0.25">
      <c r="A505" s="47" t="s">
        <v>135</v>
      </c>
      <c r="B505" s="697"/>
      <c r="C505" s="697"/>
      <c r="D505" s="269">
        <v>13.5</v>
      </c>
      <c r="E505" s="62">
        <v>10.5</v>
      </c>
      <c r="F505" s="62">
        <v>17</v>
      </c>
      <c r="G505" s="48">
        <v>12.6</v>
      </c>
      <c r="H505" s="270"/>
      <c r="I505" s="80"/>
      <c r="J505" s="43"/>
      <c r="K505" s="10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row>
    <row r="506" spans="1:40" s="1" customFormat="1" ht="20.25" customHeight="1" x14ac:dyDescent="0.25">
      <c r="A506" s="47" t="s">
        <v>350</v>
      </c>
      <c r="B506" s="697"/>
      <c r="C506" s="697"/>
      <c r="D506" s="62">
        <v>16</v>
      </c>
      <c r="E506" s="62">
        <v>13.5</v>
      </c>
      <c r="F506" s="62">
        <v>19</v>
      </c>
      <c r="G506" s="48">
        <v>16.2</v>
      </c>
      <c r="H506" s="270"/>
      <c r="I506" s="80"/>
      <c r="J506" s="43"/>
      <c r="K506" s="10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row>
    <row r="507" spans="1:40" s="1" customFormat="1" ht="20.25" customHeight="1" x14ac:dyDescent="0.25">
      <c r="A507" s="259" t="s">
        <v>925</v>
      </c>
      <c r="B507" s="697"/>
      <c r="C507" s="697"/>
      <c r="D507" s="62">
        <v>27</v>
      </c>
      <c r="E507" s="62">
        <v>13.5</v>
      </c>
      <c r="F507" s="62">
        <v>32.4</v>
      </c>
      <c r="G507" s="48">
        <v>16.2</v>
      </c>
      <c r="H507" s="270"/>
      <c r="I507" s="80"/>
      <c r="J507" s="43"/>
      <c r="K507" s="10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row>
    <row r="508" spans="1:40" s="1" customFormat="1" ht="20.25" customHeight="1" x14ac:dyDescent="0.25">
      <c r="A508" s="47" t="s">
        <v>502</v>
      </c>
      <c r="B508" s="697"/>
      <c r="C508" s="697"/>
      <c r="D508" s="62">
        <v>0.4</v>
      </c>
      <c r="E508" s="62">
        <v>0.3</v>
      </c>
      <c r="F508" s="62">
        <v>0.5</v>
      </c>
      <c r="G508" s="48">
        <v>0.4</v>
      </c>
      <c r="H508" s="270"/>
      <c r="I508" s="80"/>
      <c r="J508" s="43"/>
      <c r="K508" s="10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row>
    <row r="509" spans="1:40" s="1" customFormat="1" ht="20.25" customHeight="1" x14ac:dyDescent="0.25">
      <c r="A509" s="82" t="s">
        <v>143</v>
      </c>
      <c r="B509" s="697"/>
      <c r="C509" s="697"/>
      <c r="D509" s="62">
        <v>10.8</v>
      </c>
      <c r="E509" s="62">
        <v>9</v>
      </c>
      <c r="F509" s="62">
        <v>13</v>
      </c>
      <c r="G509" s="48">
        <v>10.8</v>
      </c>
      <c r="H509" s="270"/>
      <c r="I509" s="80"/>
      <c r="J509" s="43"/>
      <c r="K509" s="10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row>
    <row r="510" spans="1:40" s="1" customFormat="1" ht="20.25" customHeight="1" x14ac:dyDescent="0.25">
      <c r="A510" s="47" t="s">
        <v>130</v>
      </c>
      <c r="B510" s="697"/>
      <c r="C510" s="697"/>
      <c r="D510" s="62">
        <v>1</v>
      </c>
      <c r="E510" s="62">
        <v>1</v>
      </c>
      <c r="F510" s="62">
        <v>1.1000000000000001</v>
      </c>
      <c r="G510" s="48">
        <v>1.1000000000000001</v>
      </c>
      <c r="H510" s="270"/>
      <c r="I510" s="80"/>
      <c r="J510" s="43"/>
      <c r="K510" s="10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row>
    <row r="511" spans="1:40" s="1" customFormat="1" ht="18" customHeight="1" x14ac:dyDescent="0.25">
      <c r="A511" s="82" t="s">
        <v>171</v>
      </c>
      <c r="B511" s="697"/>
      <c r="C511" s="697"/>
      <c r="D511" s="83">
        <v>3</v>
      </c>
      <c r="E511" s="83">
        <v>3</v>
      </c>
      <c r="F511" s="62">
        <v>4</v>
      </c>
      <c r="G511" s="48">
        <v>4</v>
      </c>
      <c r="H511" s="270"/>
      <c r="I511" s="189"/>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row>
    <row r="512" spans="1:40" s="1" customFormat="1" ht="18" customHeight="1" x14ac:dyDescent="0.25">
      <c r="A512" s="104" t="s">
        <v>378</v>
      </c>
      <c r="B512" s="708"/>
      <c r="C512" s="708"/>
      <c r="D512" s="71">
        <v>2.5</v>
      </c>
      <c r="E512" s="71">
        <v>2</v>
      </c>
      <c r="F512" s="134">
        <v>3</v>
      </c>
      <c r="G512" s="68">
        <v>2.4</v>
      </c>
      <c r="H512" s="270"/>
      <c r="I512" s="231"/>
      <c r="J512" s="201"/>
      <c r="K512" s="201"/>
      <c r="L512" s="201"/>
      <c r="M512" s="201"/>
      <c r="N512" s="201"/>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row>
    <row r="513" spans="1:40" s="2" customFormat="1" ht="15.75" thickBot="1" x14ac:dyDescent="0.3">
      <c r="A513" s="50" t="s">
        <v>16</v>
      </c>
      <c r="B513" s="698"/>
      <c r="C513" s="698"/>
      <c r="D513" s="260"/>
      <c r="E513" s="106">
        <v>165</v>
      </c>
      <c r="F513" s="260">
        <v>0</v>
      </c>
      <c r="G513" s="53">
        <v>200</v>
      </c>
      <c r="H513" s="115"/>
      <c r="I513" s="242"/>
      <c r="J513" s="233"/>
      <c r="K513" s="233"/>
      <c r="L513" s="100"/>
      <c r="M513" s="100"/>
      <c r="N513" s="164"/>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row>
    <row r="514" spans="1:40" s="81" customFormat="1" ht="15.75" customHeight="1" thickBot="1" x14ac:dyDescent="0.3">
      <c r="A514" s="701"/>
      <c r="B514" s="702"/>
      <c r="C514" s="702"/>
      <c r="D514" s="702"/>
      <c r="E514" s="702"/>
      <c r="F514" s="702"/>
      <c r="G514" s="703"/>
      <c r="H514" s="118"/>
      <c r="I514" s="234"/>
      <c r="J514" s="235"/>
      <c r="K514" s="236"/>
      <c r="L514" s="236"/>
      <c r="M514" s="236"/>
      <c r="N514" s="236"/>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row>
    <row r="515" spans="1:40" s="2" customFormat="1" x14ac:dyDescent="0.25">
      <c r="A515" s="519" t="s">
        <v>20</v>
      </c>
      <c r="B515" s="520"/>
      <c r="C515" s="520"/>
      <c r="D515" s="520"/>
      <c r="E515" s="520"/>
      <c r="F515" s="520"/>
      <c r="G515" s="521"/>
      <c r="H515" s="115"/>
      <c r="I515" s="232"/>
      <c r="J515" s="164"/>
      <c r="K515" s="164"/>
      <c r="L515" s="164"/>
      <c r="M515" s="164"/>
      <c r="N515" s="164"/>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row>
    <row r="516" spans="1:40" s="2" customFormat="1" x14ac:dyDescent="0.25">
      <c r="A516" s="87" t="s">
        <v>27</v>
      </c>
      <c r="B516" s="517"/>
      <c r="C516" s="517"/>
      <c r="D516" s="517" t="s">
        <v>423</v>
      </c>
      <c r="E516" s="517"/>
      <c r="F516" s="517" t="s">
        <v>278</v>
      </c>
      <c r="G516" s="518"/>
      <c r="H516" s="115"/>
      <c r="I516" s="232"/>
      <c r="J516" s="164"/>
      <c r="K516" s="164"/>
      <c r="L516" s="164"/>
      <c r="M516" s="164"/>
      <c r="N516" s="164"/>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row>
    <row r="517" spans="1:40" s="2" customFormat="1" x14ac:dyDescent="0.25">
      <c r="A517" s="500" t="s">
        <v>25</v>
      </c>
      <c r="B517" s="501"/>
      <c r="C517" s="501"/>
      <c r="D517" s="501"/>
      <c r="E517" s="501"/>
      <c r="F517" s="501"/>
      <c r="G517" s="502"/>
      <c r="H517" s="115"/>
      <c r="I517" s="232"/>
      <c r="J517" s="164"/>
      <c r="K517" s="164"/>
      <c r="L517" s="164"/>
      <c r="M517" s="164"/>
      <c r="N517" s="164"/>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row>
    <row r="518" spans="1:40" s="20" customFormat="1" x14ac:dyDescent="0.25">
      <c r="A518" s="18" t="s">
        <v>21</v>
      </c>
      <c r="B518" s="575"/>
      <c r="C518" s="576"/>
      <c r="D518" s="710">
        <f>[3]TDSheet!$E$547</f>
        <v>2.93</v>
      </c>
      <c r="E518" s="710"/>
      <c r="F518" s="581">
        <f>[4]TDSheet!$E$546</f>
        <v>3.6</v>
      </c>
      <c r="G518" s="584"/>
      <c r="H518" s="115"/>
      <c r="I518" s="117"/>
    </row>
    <row r="519" spans="1:40" s="20" customFormat="1" x14ac:dyDescent="0.25">
      <c r="A519" s="18" t="s">
        <v>22</v>
      </c>
      <c r="B519" s="577"/>
      <c r="C519" s="578"/>
      <c r="D519" s="710">
        <f>[3]TDSheet!$F$547</f>
        <v>5.96</v>
      </c>
      <c r="E519" s="710"/>
      <c r="F519" s="581">
        <f>[4]TDSheet!$F$546</f>
        <v>7.3</v>
      </c>
      <c r="G519" s="584"/>
      <c r="H519" s="115"/>
      <c r="I519" s="117"/>
    </row>
    <row r="520" spans="1:40" s="20" customFormat="1" x14ac:dyDescent="0.25">
      <c r="A520" s="18" t="s">
        <v>23</v>
      </c>
      <c r="B520" s="577"/>
      <c r="C520" s="578"/>
      <c r="D520" s="710">
        <f>[3]TDSheet!$G$547</f>
        <v>4.13</v>
      </c>
      <c r="E520" s="710"/>
      <c r="F520" s="581">
        <f>[4]TDSheet!$G$546</f>
        <v>5</v>
      </c>
      <c r="G520" s="584"/>
      <c r="H520" s="115"/>
      <c r="I520" s="117"/>
    </row>
    <row r="521" spans="1:40" s="20" customFormat="1" x14ac:dyDescent="0.25">
      <c r="A521" s="18" t="s">
        <v>24</v>
      </c>
      <c r="B521" s="577"/>
      <c r="C521" s="578"/>
      <c r="D521" s="710">
        <f>[3]TDSheet!$H$547</f>
        <v>93.68</v>
      </c>
      <c r="E521" s="710"/>
      <c r="F521" s="581">
        <f>[4]TDSheet!$H$546</f>
        <v>113.64</v>
      </c>
      <c r="G521" s="584"/>
      <c r="H521" s="115"/>
      <c r="I521" s="117"/>
    </row>
    <row r="522" spans="1:40" s="20" customFormat="1" ht="15.75" thickBot="1" x14ac:dyDescent="0.3">
      <c r="A522" s="21" t="s">
        <v>26</v>
      </c>
      <c r="B522" s="579"/>
      <c r="C522" s="580"/>
      <c r="D522" s="711">
        <f>[3]TDSheet!$I$547</f>
        <v>6</v>
      </c>
      <c r="E522" s="711"/>
      <c r="F522" s="603">
        <f>[4]TDSheet!$I$546</f>
        <v>7.3</v>
      </c>
      <c r="G522" s="687"/>
      <c r="H522" s="115"/>
      <c r="I522" s="117"/>
    </row>
    <row r="523" spans="1:40" s="2" customFormat="1" ht="15.75" thickBot="1" x14ac:dyDescent="0.3">
      <c r="A523" s="16"/>
      <c r="B523" s="88"/>
      <c r="C523" s="88"/>
      <c r="D523" s="89"/>
      <c r="E523" s="89"/>
      <c r="F523" s="88"/>
      <c r="G523" s="90"/>
      <c r="H523" s="115"/>
      <c r="I523" s="117"/>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row>
    <row r="524" spans="1:40" s="2" customFormat="1" ht="32.25" customHeight="1" x14ac:dyDescent="0.25">
      <c r="A524" s="483" t="s">
        <v>28</v>
      </c>
      <c r="B524" s="485" t="s">
        <v>855</v>
      </c>
      <c r="C524" s="485"/>
      <c r="D524" s="485"/>
      <c r="E524" s="485"/>
      <c r="F524" s="485"/>
      <c r="G524" s="486"/>
      <c r="H524" s="115"/>
      <c r="I524" s="117"/>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row>
    <row r="525" spans="1:40" s="2" customFormat="1" ht="188.25" customHeight="1" thickBot="1" x14ac:dyDescent="0.3">
      <c r="A525" s="503"/>
      <c r="B525" s="489"/>
      <c r="C525" s="489"/>
      <c r="D525" s="489"/>
      <c r="E525" s="489"/>
      <c r="F525" s="489"/>
      <c r="G525" s="490"/>
      <c r="H525" s="115"/>
      <c r="I525" s="117"/>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row>
    <row r="526" spans="1:40" ht="15.75" thickBot="1" x14ac:dyDescent="0.3"/>
    <row r="527" spans="1:40" s="40" customFormat="1" ht="25.5" customHeight="1" x14ac:dyDescent="0.25">
      <c r="A527" s="79" t="s">
        <v>0</v>
      </c>
      <c r="B527" s="610" t="s">
        <v>581</v>
      </c>
      <c r="C527" s="610"/>
      <c r="D527" s="610"/>
      <c r="E527" s="610"/>
      <c r="F527" s="610"/>
      <c r="G527" s="611"/>
      <c r="H527" s="115"/>
      <c r="I527" s="116"/>
    </row>
    <row r="528" spans="1:40" s="1" customFormat="1" ht="24.75" customHeight="1" x14ac:dyDescent="0.25">
      <c r="A528" s="41" t="s">
        <v>2</v>
      </c>
      <c r="B528" s="699" t="s">
        <v>945</v>
      </c>
      <c r="C528" s="699"/>
      <c r="D528" s="699"/>
      <c r="E528" s="699"/>
      <c r="F528" s="699"/>
      <c r="G528" s="700"/>
      <c r="H528" s="270"/>
      <c r="I528" s="80"/>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row>
    <row r="529" spans="1:40" s="1" customFormat="1" ht="18.75" customHeight="1" x14ac:dyDescent="0.25">
      <c r="A529" s="41" t="s">
        <v>4</v>
      </c>
      <c r="B529" s="507">
        <v>59</v>
      </c>
      <c r="C529" s="507"/>
      <c r="D529" s="507"/>
      <c r="E529" s="507"/>
      <c r="F529" s="507"/>
      <c r="G529" s="508"/>
      <c r="H529" s="270"/>
      <c r="I529" s="80"/>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row>
    <row r="530" spans="1:40" s="43" customFormat="1" ht="45.75" customHeight="1" x14ac:dyDescent="0.25">
      <c r="A530" s="45" t="s">
        <v>5</v>
      </c>
      <c r="B530" s="706" t="s">
        <v>6</v>
      </c>
      <c r="C530" s="706"/>
      <c r="D530" s="706"/>
      <c r="E530" s="706"/>
      <c r="F530" s="706"/>
      <c r="G530" s="707"/>
      <c r="H530" s="270"/>
      <c r="I530" s="80"/>
    </row>
    <row r="531" spans="1:40" x14ac:dyDescent="0.25">
      <c r="A531" s="696" t="s">
        <v>7</v>
      </c>
      <c r="B531" s="514" t="s">
        <v>9</v>
      </c>
      <c r="C531" s="514"/>
      <c r="D531" s="514"/>
      <c r="E531" s="514"/>
      <c r="F531" s="514"/>
      <c r="G531" s="515"/>
      <c r="H531" s="115"/>
    </row>
    <row r="532" spans="1:40" x14ac:dyDescent="0.25">
      <c r="A532" s="696"/>
      <c r="B532" s="514" t="s">
        <v>10</v>
      </c>
      <c r="C532" s="514"/>
      <c r="D532" s="514"/>
      <c r="E532" s="514"/>
      <c r="F532" s="514"/>
      <c r="G532" s="515"/>
      <c r="H532" s="115"/>
    </row>
    <row r="533" spans="1:40" s="1" customFormat="1" ht="20.25" customHeight="1" x14ac:dyDescent="0.25">
      <c r="A533" s="696"/>
      <c r="B533" s="697"/>
      <c r="C533" s="697"/>
      <c r="D533" s="269" t="s">
        <v>8</v>
      </c>
      <c r="E533" s="269" t="s">
        <v>11</v>
      </c>
      <c r="F533" s="269" t="s">
        <v>8</v>
      </c>
      <c r="G533" s="46" t="s">
        <v>11</v>
      </c>
      <c r="H533" s="270"/>
      <c r="I533" s="80"/>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row>
    <row r="534" spans="1:40" s="1" customFormat="1" ht="20.25" customHeight="1" x14ac:dyDescent="0.25">
      <c r="A534" s="47" t="s">
        <v>15</v>
      </c>
      <c r="B534" s="697"/>
      <c r="C534" s="697"/>
      <c r="D534" s="54">
        <v>136</v>
      </c>
      <c r="E534" s="269">
        <v>136</v>
      </c>
      <c r="F534" s="356">
        <v>160</v>
      </c>
      <c r="G534" s="56">
        <v>160</v>
      </c>
      <c r="H534" s="270"/>
      <c r="I534" s="80"/>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row>
    <row r="535" spans="1:40" s="1" customFormat="1" ht="20.25" customHeight="1" x14ac:dyDescent="0.25">
      <c r="A535" s="47" t="s">
        <v>479</v>
      </c>
      <c r="B535" s="697"/>
      <c r="C535" s="697"/>
      <c r="D535" s="54">
        <v>43</v>
      </c>
      <c r="E535" s="269">
        <v>34</v>
      </c>
      <c r="F535" s="356">
        <v>51</v>
      </c>
      <c r="G535" s="56">
        <v>40</v>
      </c>
      <c r="H535" s="270"/>
      <c r="I535" s="80"/>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row>
    <row r="536" spans="1:40" s="1" customFormat="1" ht="20.25" customHeight="1" x14ac:dyDescent="0.25">
      <c r="A536" s="47" t="s">
        <v>480</v>
      </c>
      <c r="B536" s="697"/>
      <c r="C536" s="697"/>
      <c r="D536" s="54">
        <v>45</v>
      </c>
      <c r="E536" s="269">
        <v>34</v>
      </c>
      <c r="F536" s="356">
        <v>53</v>
      </c>
      <c r="G536" s="56">
        <v>40</v>
      </c>
      <c r="H536" s="270"/>
      <c r="I536" s="80"/>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row>
    <row r="537" spans="1:40" s="1" customFormat="1" ht="20.25" customHeight="1" x14ac:dyDescent="0.25">
      <c r="A537" s="47" t="s">
        <v>168</v>
      </c>
      <c r="B537" s="697"/>
      <c r="C537" s="697"/>
      <c r="D537" s="54">
        <v>43</v>
      </c>
      <c r="E537" s="49">
        <v>34</v>
      </c>
      <c r="F537" s="60">
        <v>51</v>
      </c>
      <c r="G537" s="56">
        <v>40</v>
      </c>
      <c r="H537" s="270"/>
      <c r="I537" s="80"/>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row>
    <row r="538" spans="1:40" s="1" customFormat="1" ht="20.25" customHeight="1" x14ac:dyDescent="0.25">
      <c r="A538" s="47" t="s">
        <v>136</v>
      </c>
      <c r="B538" s="697"/>
      <c r="C538" s="697"/>
      <c r="D538" s="49">
        <v>11.3</v>
      </c>
      <c r="E538" s="226">
        <v>9</v>
      </c>
      <c r="F538" s="62">
        <v>13.3</v>
      </c>
      <c r="G538" s="48">
        <v>11</v>
      </c>
      <c r="H538" s="182">
        <f>(D538+D539)/2</f>
        <v>11.65</v>
      </c>
      <c r="I538" s="153">
        <f>(F538+F539)/2</f>
        <v>13.75</v>
      </c>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row>
    <row r="539" spans="1:40" s="1" customFormat="1" ht="20.25" customHeight="1" x14ac:dyDescent="0.25">
      <c r="A539" s="47" t="s">
        <v>135</v>
      </c>
      <c r="B539" s="697"/>
      <c r="C539" s="697"/>
      <c r="D539" s="49">
        <v>12</v>
      </c>
      <c r="E539" s="226">
        <v>9</v>
      </c>
      <c r="F539" s="62">
        <v>14.2</v>
      </c>
      <c r="G539" s="48">
        <v>11</v>
      </c>
      <c r="H539" s="270"/>
      <c r="I539" s="80"/>
      <c r="J539" s="43"/>
      <c r="K539" s="10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row>
    <row r="540" spans="1:40" s="1" customFormat="1" ht="20.25" customHeight="1" x14ac:dyDescent="0.25">
      <c r="A540" s="47" t="s">
        <v>143</v>
      </c>
      <c r="B540" s="697"/>
      <c r="C540" s="697"/>
      <c r="D540" s="49">
        <v>2.6</v>
      </c>
      <c r="E540" s="62">
        <v>2.2000000000000002</v>
      </c>
      <c r="F540" s="62">
        <v>3</v>
      </c>
      <c r="G540" s="48">
        <v>2.6</v>
      </c>
      <c r="H540" s="270"/>
      <c r="I540" s="80"/>
      <c r="J540" s="43"/>
      <c r="K540" s="10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row>
    <row r="541" spans="1:40" s="1" customFormat="1" ht="20.25" customHeight="1" x14ac:dyDescent="0.25">
      <c r="A541" s="47" t="s">
        <v>123</v>
      </c>
      <c r="B541" s="697"/>
      <c r="C541" s="697"/>
      <c r="D541" s="269">
        <v>28</v>
      </c>
      <c r="E541" s="62">
        <v>21</v>
      </c>
      <c r="F541" s="62">
        <v>33</v>
      </c>
      <c r="G541" s="48">
        <v>25</v>
      </c>
      <c r="H541" s="270">
        <f>(D541+D542+D543)/3</f>
        <v>30</v>
      </c>
      <c r="I541" s="80">
        <f>(F541+F542+F543)/3</f>
        <v>35.333333333333336</v>
      </c>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row>
    <row r="542" spans="1:40" s="1" customFormat="1" ht="20.25" customHeight="1" x14ac:dyDescent="0.25">
      <c r="A542" s="47" t="s">
        <v>124</v>
      </c>
      <c r="B542" s="697"/>
      <c r="C542" s="697"/>
      <c r="D542" s="187">
        <v>30</v>
      </c>
      <c r="E542" s="62">
        <v>21</v>
      </c>
      <c r="F542" s="62">
        <v>35</v>
      </c>
      <c r="G542" s="48">
        <v>25</v>
      </c>
      <c r="H542" s="270"/>
      <c r="I542" s="80"/>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row>
    <row r="543" spans="1:40" s="1" customFormat="1" ht="20.25" customHeight="1" x14ac:dyDescent="0.25">
      <c r="A543" s="47" t="s">
        <v>125</v>
      </c>
      <c r="B543" s="697"/>
      <c r="C543" s="697"/>
      <c r="D543" s="269">
        <v>32</v>
      </c>
      <c r="E543" s="62">
        <v>21</v>
      </c>
      <c r="F543" s="62">
        <v>38</v>
      </c>
      <c r="G543" s="48">
        <v>25</v>
      </c>
      <c r="H543" s="270"/>
      <c r="I543" s="189"/>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row>
    <row r="544" spans="1:40" s="1" customFormat="1" ht="20.25" customHeight="1" x14ac:dyDescent="0.25">
      <c r="A544" s="47" t="s">
        <v>468</v>
      </c>
      <c r="B544" s="697"/>
      <c r="C544" s="697"/>
      <c r="D544" s="269">
        <v>35</v>
      </c>
      <c r="E544" s="62">
        <v>21</v>
      </c>
      <c r="F544" s="62">
        <v>41</v>
      </c>
      <c r="G544" s="48">
        <v>25</v>
      </c>
      <c r="H544" s="270"/>
      <c r="I544" s="189"/>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row>
    <row r="545" spans="1:40" s="1" customFormat="1" ht="20.25" customHeight="1" x14ac:dyDescent="0.25">
      <c r="A545" s="47" t="s">
        <v>946</v>
      </c>
      <c r="B545" s="697"/>
      <c r="C545" s="697"/>
      <c r="D545" s="62">
        <v>20</v>
      </c>
      <c r="E545" s="62">
        <v>10</v>
      </c>
      <c r="F545" s="62">
        <v>24</v>
      </c>
      <c r="G545" s="48">
        <v>12</v>
      </c>
      <c r="H545" s="270"/>
      <c r="I545" s="80"/>
      <c r="J545" s="43"/>
      <c r="K545" s="10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row>
    <row r="546" spans="1:40" s="1" customFormat="1" ht="20.25" customHeight="1" x14ac:dyDescent="0.25">
      <c r="A546" s="47" t="s">
        <v>130</v>
      </c>
      <c r="B546" s="697"/>
      <c r="C546" s="697"/>
      <c r="D546" s="62">
        <v>1.2</v>
      </c>
      <c r="E546" s="62">
        <v>1.2</v>
      </c>
      <c r="F546" s="62">
        <v>1.4</v>
      </c>
      <c r="G546" s="48">
        <v>1.4</v>
      </c>
      <c r="H546" s="270"/>
      <c r="I546" s="80"/>
      <c r="J546" s="43"/>
      <c r="K546" s="10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row>
    <row r="547" spans="1:40" s="1" customFormat="1" ht="18" customHeight="1" x14ac:dyDescent="0.25">
      <c r="A547" s="82" t="s">
        <v>171</v>
      </c>
      <c r="B547" s="697"/>
      <c r="C547" s="697"/>
      <c r="D547" s="83">
        <v>3</v>
      </c>
      <c r="E547" s="83">
        <v>3</v>
      </c>
      <c r="F547" s="62">
        <v>3.5</v>
      </c>
      <c r="G547" s="48">
        <v>3.5</v>
      </c>
      <c r="H547" s="270"/>
      <c r="I547" s="189"/>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row>
    <row r="548" spans="1:40" s="1" customFormat="1" ht="18" customHeight="1" x14ac:dyDescent="0.25">
      <c r="A548" s="104" t="s">
        <v>145</v>
      </c>
      <c r="B548" s="708"/>
      <c r="C548" s="708"/>
      <c r="D548" s="71">
        <v>3</v>
      </c>
      <c r="E548" s="71">
        <v>3</v>
      </c>
      <c r="F548" s="134">
        <v>3.5</v>
      </c>
      <c r="G548" s="68">
        <v>3.5</v>
      </c>
      <c r="H548" s="270"/>
      <c r="I548" s="189"/>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row>
    <row r="549" spans="1:40" s="1" customFormat="1" ht="18" customHeight="1" x14ac:dyDescent="0.25">
      <c r="A549" s="104" t="s">
        <v>420</v>
      </c>
      <c r="B549" s="708"/>
      <c r="C549" s="708"/>
      <c r="D549" s="71">
        <v>0.5</v>
      </c>
      <c r="E549" s="71">
        <v>0.5</v>
      </c>
      <c r="F549" s="134">
        <v>0.6</v>
      </c>
      <c r="G549" s="68">
        <v>0.6</v>
      </c>
      <c r="H549" s="270"/>
      <c r="I549" s="231"/>
      <c r="J549" s="201"/>
      <c r="K549" s="201"/>
      <c r="L549" s="201"/>
      <c r="M549" s="201"/>
      <c r="N549" s="201"/>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row>
    <row r="550" spans="1:40" s="2" customFormat="1" ht="15.75" thickBot="1" x14ac:dyDescent="0.3">
      <c r="A550" s="50" t="s">
        <v>16</v>
      </c>
      <c r="B550" s="698"/>
      <c r="C550" s="698"/>
      <c r="D550" s="260"/>
      <c r="E550" s="106">
        <v>170</v>
      </c>
      <c r="F550" s="260">
        <v>0</v>
      </c>
      <c r="G550" s="53">
        <v>200</v>
      </c>
      <c r="H550" s="115"/>
      <c r="I550" s="242"/>
      <c r="J550" s="233"/>
      <c r="K550" s="233"/>
      <c r="L550" s="100"/>
      <c r="M550" s="100"/>
      <c r="N550" s="164"/>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row>
    <row r="551" spans="1:40" s="81" customFormat="1" ht="15.75" customHeight="1" thickBot="1" x14ac:dyDescent="0.3">
      <c r="A551" s="701"/>
      <c r="B551" s="702"/>
      <c r="C551" s="702"/>
      <c r="D551" s="702"/>
      <c r="E551" s="702"/>
      <c r="F551" s="702"/>
      <c r="G551" s="703"/>
      <c r="H551" s="118"/>
      <c r="I551" s="234"/>
      <c r="J551" s="235"/>
      <c r="K551" s="236"/>
      <c r="L551" s="236"/>
      <c r="M551" s="236"/>
      <c r="N551" s="236"/>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row>
    <row r="552" spans="1:40" s="2" customFormat="1" x14ac:dyDescent="0.25">
      <c r="A552" s="519" t="s">
        <v>20</v>
      </c>
      <c r="B552" s="520"/>
      <c r="C552" s="520"/>
      <c r="D552" s="520"/>
      <c r="E552" s="520"/>
      <c r="F552" s="520"/>
      <c r="G552" s="521"/>
      <c r="H552" s="115"/>
      <c r="I552" s="232"/>
      <c r="J552" s="164"/>
      <c r="K552" s="164"/>
      <c r="L552" s="164"/>
      <c r="M552" s="164"/>
      <c r="N552" s="164"/>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row>
    <row r="553" spans="1:40" s="2" customFormat="1" x14ac:dyDescent="0.25">
      <c r="A553" s="87" t="s">
        <v>27</v>
      </c>
      <c r="B553" s="517"/>
      <c r="C553" s="517"/>
      <c r="D553" s="517" t="s">
        <v>467</v>
      </c>
      <c r="E553" s="517"/>
      <c r="F553" s="517" t="s">
        <v>278</v>
      </c>
      <c r="G553" s="518"/>
      <c r="H553" s="115"/>
      <c r="I553" s="232"/>
      <c r="J553" s="164"/>
      <c r="K553" s="164"/>
      <c r="L553" s="164"/>
      <c r="M553" s="164"/>
      <c r="N553" s="164"/>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row>
    <row r="554" spans="1:40" s="2" customFormat="1" x14ac:dyDescent="0.25">
      <c r="A554" s="500" t="s">
        <v>25</v>
      </c>
      <c r="B554" s="501"/>
      <c r="C554" s="501"/>
      <c r="D554" s="501"/>
      <c r="E554" s="501"/>
      <c r="F554" s="501"/>
      <c r="G554" s="502"/>
      <c r="H554" s="115"/>
      <c r="I554" s="232"/>
      <c r="J554" s="164"/>
      <c r="K554" s="164"/>
      <c r="L554" s="164"/>
      <c r="M554" s="164"/>
      <c r="N554" s="164"/>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row>
    <row r="555" spans="1:40" s="20" customFormat="1" x14ac:dyDescent="0.25">
      <c r="A555" s="18" t="s">
        <v>21</v>
      </c>
      <c r="B555" s="575"/>
      <c r="C555" s="576"/>
      <c r="D555" s="704">
        <f>[5]TDSheet!$E$590</f>
        <v>2.6</v>
      </c>
      <c r="E555" s="704"/>
      <c r="F555" s="581">
        <f>[6]TDSheet!$E$601</f>
        <v>3.1</v>
      </c>
      <c r="G555" s="584"/>
      <c r="H555" s="115"/>
      <c r="I555" s="117"/>
    </row>
    <row r="556" spans="1:40" s="20" customFormat="1" x14ac:dyDescent="0.25">
      <c r="A556" s="18" t="s">
        <v>22</v>
      </c>
      <c r="B556" s="577"/>
      <c r="C556" s="578"/>
      <c r="D556" s="704">
        <f>[5]TDSheet!$F$590</f>
        <v>5.19</v>
      </c>
      <c r="E556" s="704"/>
      <c r="F556" s="581">
        <f>[6]TDSheet!$F$601</f>
        <v>6.2</v>
      </c>
      <c r="G556" s="584"/>
      <c r="H556" s="115"/>
      <c r="I556" s="117"/>
    </row>
    <row r="557" spans="1:40" s="20" customFormat="1" x14ac:dyDescent="0.25">
      <c r="A557" s="18" t="s">
        <v>23</v>
      </c>
      <c r="B557" s="577"/>
      <c r="C557" s="578"/>
      <c r="D557" s="704">
        <f>[5]TDSheet!$G$590</f>
        <v>9.3000000000000007</v>
      </c>
      <c r="E557" s="704"/>
      <c r="F557" s="581">
        <f>[6]TDSheet!$G$601</f>
        <v>11.1</v>
      </c>
      <c r="G557" s="584"/>
      <c r="H557" s="115"/>
      <c r="I557" s="117"/>
    </row>
    <row r="558" spans="1:40" s="20" customFormat="1" x14ac:dyDescent="0.25">
      <c r="A558" s="18" t="s">
        <v>24</v>
      </c>
      <c r="B558" s="577"/>
      <c r="C558" s="578"/>
      <c r="D558" s="704">
        <f>[5]TDSheet!$H$590</f>
        <v>156.63</v>
      </c>
      <c r="E558" s="704"/>
      <c r="F558" s="581">
        <f>[6]TDSheet!$H$601</f>
        <v>184.33</v>
      </c>
      <c r="G558" s="584"/>
      <c r="H558" s="115"/>
      <c r="I558" s="117"/>
    </row>
    <row r="559" spans="1:40" s="20" customFormat="1" ht="15.75" thickBot="1" x14ac:dyDescent="0.3">
      <c r="A559" s="21" t="s">
        <v>26</v>
      </c>
      <c r="B559" s="579"/>
      <c r="C559" s="580"/>
      <c r="D559" s="705">
        <f>[5]TDSheet!$I$590</f>
        <v>9.5</v>
      </c>
      <c r="E559" s="705"/>
      <c r="F559" s="603">
        <f>[6]TDSheet!$I$601</f>
        <v>11.1</v>
      </c>
      <c r="G559" s="687"/>
      <c r="H559" s="115"/>
      <c r="I559" s="117"/>
    </row>
    <row r="560" spans="1:40" s="2" customFormat="1" ht="15.75" thickBot="1" x14ac:dyDescent="0.3">
      <c r="A560" s="16"/>
      <c r="B560" s="88"/>
      <c r="C560" s="88"/>
      <c r="D560" s="89"/>
      <c r="E560" s="89"/>
      <c r="F560" s="88"/>
      <c r="G560" s="90"/>
      <c r="H560" s="115"/>
      <c r="I560" s="117"/>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row>
    <row r="561" spans="1:40" s="2" customFormat="1" ht="32.25" customHeight="1" x14ac:dyDescent="0.25">
      <c r="A561" s="483" t="s">
        <v>28</v>
      </c>
      <c r="B561" s="485" t="s">
        <v>947</v>
      </c>
      <c r="C561" s="485"/>
      <c r="D561" s="485"/>
      <c r="E561" s="485"/>
      <c r="F561" s="485"/>
      <c r="G561" s="486"/>
      <c r="H561" s="115"/>
      <c r="I561" s="117"/>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row>
    <row r="562" spans="1:40" s="2" customFormat="1" ht="91.5" customHeight="1" thickBot="1" x14ac:dyDescent="0.3">
      <c r="A562" s="503"/>
      <c r="B562" s="489"/>
      <c r="C562" s="489"/>
      <c r="D562" s="489"/>
      <c r="E562" s="489"/>
      <c r="F562" s="489"/>
      <c r="G562" s="490"/>
      <c r="H562" s="115"/>
      <c r="I562" s="117"/>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row>
  </sheetData>
  <sheetProtection algorithmName="SHA-512" hashValue="mkvA9TOo+4gIrvpJK4okhF6tT/RJwtuJjlTgKBy81Kkk2d/6O7V/tygYugbBDNlwY74r1ndl+1KdhDZTQMfztg==" saltValue="3YiKTmwMiih3ZtIqIMJVYQ==" spinCount="100000" sheet="1" objects="1" scenarios="1"/>
  <mergeCells count="433">
    <mergeCell ref="A561:A562"/>
    <mergeCell ref="B561:G562"/>
    <mergeCell ref="A552:G552"/>
    <mergeCell ref="B553:C553"/>
    <mergeCell ref="D553:E553"/>
    <mergeCell ref="F553:G553"/>
    <mergeCell ref="A554:G554"/>
    <mergeCell ref="B555:C559"/>
    <mergeCell ref="D555:E555"/>
    <mergeCell ref="F555:G555"/>
    <mergeCell ref="D556:E556"/>
    <mergeCell ref="F556:G556"/>
    <mergeCell ref="D557:E557"/>
    <mergeCell ref="F557:G557"/>
    <mergeCell ref="D558:E558"/>
    <mergeCell ref="F558:G558"/>
    <mergeCell ref="D559:E559"/>
    <mergeCell ref="F559:G559"/>
    <mergeCell ref="B527:G527"/>
    <mergeCell ref="B528:G528"/>
    <mergeCell ref="B529:G529"/>
    <mergeCell ref="B530:G530"/>
    <mergeCell ref="A531:A533"/>
    <mergeCell ref="B531:G531"/>
    <mergeCell ref="B532:G532"/>
    <mergeCell ref="B533:C550"/>
    <mergeCell ref="A551:G551"/>
    <mergeCell ref="H331:I331"/>
    <mergeCell ref="A459:A460"/>
    <mergeCell ref="B459:G460"/>
    <mergeCell ref="A449:G449"/>
    <mergeCell ref="A450:G450"/>
    <mergeCell ref="B451:C451"/>
    <mergeCell ref="D451:E451"/>
    <mergeCell ref="F451:G451"/>
    <mergeCell ref="A452:G452"/>
    <mergeCell ref="B453:C457"/>
    <mergeCell ref="D453:E453"/>
    <mergeCell ref="F453:G453"/>
    <mergeCell ref="D454:E454"/>
    <mergeCell ref="F454:G454"/>
    <mergeCell ref="D455:E455"/>
    <mergeCell ref="F455:G455"/>
    <mergeCell ref="D456:E456"/>
    <mergeCell ref="F456:G456"/>
    <mergeCell ref="D457:E457"/>
    <mergeCell ref="F457:G457"/>
    <mergeCell ref="A425:A426"/>
    <mergeCell ref="B425:G426"/>
    <mergeCell ref="B428:G428"/>
    <mergeCell ref="B429:G429"/>
    <mergeCell ref="B430:G430"/>
    <mergeCell ref="B431:G431"/>
    <mergeCell ref="A432:A434"/>
    <mergeCell ref="B432:G432"/>
    <mergeCell ref="B433:G433"/>
    <mergeCell ref="B434:C448"/>
    <mergeCell ref="A416:G416"/>
    <mergeCell ref="B417:C417"/>
    <mergeCell ref="D417:E417"/>
    <mergeCell ref="F417:G417"/>
    <mergeCell ref="A418:G418"/>
    <mergeCell ref="B419:C423"/>
    <mergeCell ref="D419:E419"/>
    <mergeCell ref="F419:G419"/>
    <mergeCell ref="D420:E420"/>
    <mergeCell ref="F420:G420"/>
    <mergeCell ref="D421:E421"/>
    <mergeCell ref="F421:G421"/>
    <mergeCell ref="D422:E422"/>
    <mergeCell ref="F422:G422"/>
    <mergeCell ref="D423:E423"/>
    <mergeCell ref="F423:G423"/>
    <mergeCell ref="B395:G395"/>
    <mergeCell ref="B396:G396"/>
    <mergeCell ref="B397:G397"/>
    <mergeCell ref="B398:G398"/>
    <mergeCell ref="A399:A401"/>
    <mergeCell ref="B399:G399"/>
    <mergeCell ref="B400:G400"/>
    <mergeCell ref="B401:C414"/>
    <mergeCell ref="A415:G415"/>
    <mergeCell ref="A250:A251"/>
    <mergeCell ref="B250:G251"/>
    <mergeCell ref="A241:G241"/>
    <mergeCell ref="B242:C242"/>
    <mergeCell ref="D242:E242"/>
    <mergeCell ref="F242:G242"/>
    <mergeCell ref="A243:G243"/>
    <mergeCell ref="B244:C248"/>
    <mergeCell ref="D244:E244"/>
    <mergeCell ref="F244:G244"/>
    <mergeCell ref="D245:E245"/>
    <mergeCell ref="F245:G245"/>
    <mergeCell ref="D246:E246"/>
    <mergeCell ref="F246:G246"/>
    <mergeCell ref="D247:E247"/>
    <mergeCell ref="F247:G247"/>
    <mergeCell ref="D248:E248"/>
    <mergeCell ref="F248:G248"/>
    <mergeCell ref="B220:G220"/>
    <mergeCell ref="B221:G221"/>
    <mergeCell ref="B222:G222"/>
    <mergeCell ref="B223:G223"/>
    <mergeCell ref="A224:A226"/>
    <mergeCell ref="B224:G224"/>
    <mergeCell ref="B225:G225"/>
    <mergeCell ref="B226:C239"/>
    <mergeCell ref="A240:G240"/>
    <mergeCell ref="A102:G102"/>
    <mergeCell ref="A103:G103"/>
    <mergeCell ref="B104:C104"/>
    <mergeCell ref="D104:E104"/>
    <mergeCell ref="F104:G104"/>
    <mergeCell ref="A112:A113"/>
    <mergeCell ref="B112:G113"/>
    <mergeCell ref="A105:G105"/>
    <mergeCell ref="B106:C110"/>
    <mergeCell ref="D106:E106"/>
    <mergeCell ref="F106:G106"/>
    <mergeCell ref="D107:E107"/>
    <mergeCell ref="F107:G107"/>
    <mergeCell ref="D108:E108"/>
    <mergeCell ref="F108:G108"/>
    <mergeCell ref="D109:E109"/>
    <mergeCell ref="F109:G109"/>
    <mergeCell ref="D110:E110"/>
    <mergeCell ref="F110:G110"/>
    <mergeCell ref="A78:A79"/>
    <mergeCell ref="B78:G79"/>
    <mergeCell ref="B81:G81"/>
    <mergeCell ref="B82:G82"/>
    <mergeCell ref="B83:G83"/>
    <mergeCell ref="B84:G84"/>
    <mergeCell ref="A85:A87"/>
    <mergeCell ref="B85:G85"/>
    <mergeCell ref="B86:G86"/>
    <mergeCell ref="B87:C101"/>
    <mergeCell ref="A69:G69"/>
    <mergeCell ref="B70:C70"/>
    <mergeCell ref="D70:E70"/>
    <mergeCell ref="F70:G70"/>
    <mergeCell ref="A71:G71"/>
    <mergeCell ref="B72:C76"/>
    <mergeCell ref="D72:E72"/>
    <mergeCell ref="F72:G72"/>
    <mergeCell ref="D73:E73"/>
    <mergeCell ref="F73:G73"/>
    <mergeCell ref="D74:E74"/>
    <mergeCell ref="F74:G74"/>
    <mergeCell ref="D75:E75"/>
    <mergeCell ref="F75:G75"/>
    <mergeCell ref="D76:E76"/>
    <mergeCell ref="F76:G76"/>
    <mergeCell ref="B38:G38"/>
    <mergeCell ref="B39:G39"/>
    <mergeCell ref="B40:G40"/>
    <mergeCell ref="B41:G41"/>
    <mergeCell ref="A42:A44"/>
    <mergeCell ref="B42:G42"/>
    <mergeCell ref="B43:G43"/>
    <mergeCell ref="B44:C67"/>
    <mergeCell ref="A68:G68"/>
    <mergeCell ref="A28:G28"/>
    <mergeCell ref="B1:G1"/>
    <mergeCell ref="B2:G2"/>
    <mergeCell ref="B3:G3"/>
    <mergeCell ref="B4:G4"/>
    <mergeCell ref="A5:A7"/>
    <mergeCell ref="B5:G5"/>
    <mergeCell ref="B6:G6"/>
    <mergeCell ref="B7:C24"/>
    <mergeCell ref="A25:G25"/>
    <mergeCell ref="A26:G26"/>
    <mergeCell ref="B27:C27"/>
    <mergeCell ref="D27:E27"/>
    <mergeCell ref="F27:G27"/>
    <mergeCell ref="F33:G33"/>
    <mergeCell ref="A35:A36"/>
    <mergeCell ref="B35:G36"/>
    <mergeCell ref="B29:C33"/>
    <mergeCell ref="D29:E29"/>
    <mergeCell ref="F29:G29"/>
    <mergeCell ref="D30:E30"/>
    <mergeCell ref="F30:G30"/>
    <mergeCell ref="D31:E31"/>
    <mergeCell ref="F31:G31"/>
    <mergeCell ref="D32:E32"/>
    <mergeCell ref="F32:G32"/>
    <mergeCell ref="D33:E33"/>
    <mergeCell ref="A136:G136"/>
    <mergeCell ref="A137:G137"/>
    <mergeCell ref="B138:C138"/>
    <mergeCell ref="D138:E138"/>
    <mergeCell ref="F138:G138"/>
    <mergeCell ref="B115:G115"/>
    <mergeCell ref="B116:G116"/>
    <mergeCell ref="B117:G117"/>
    <mergeCell ref="B118:G118"/>
    <mergeCell ref="A119:A121"/>
    <mergeCell ref="B119:G119"/>
    <mergeCell ref="B120:G120"/>
    <mergeCell ref="B121:C135"/>
    <mergeCell ref="A146:A147"/>
    <mergeCell ref="B146:G147"/>
    <mergeCell ref="B149:G149"/>
    <mergeCell ref="B150:G150"/>
    <mergeCell ref="B151:G151"/>
    <mergeCell ref="A139:G139"/>
    <mergeCell ref="B140:C144"/>
    <mergeCell ref="D140:E140"/>
    <mergeCell ref="F140:G140"/>
    <mergeCell ref="D141:E141"/>
    <mergeCell ref="F141:G141"/>
    <mergeCell ref="D142:E142"/>
    <mergeCell ref="F142:G142"/>
    <mergeCell ref="D143:E143"/>
    <mergeCell ref="F143:G143"/>
    <mergeCell ref="D144:E144"/>
    <mergeCell ref="F144:G144"/>
    <mergeCell ref="A168:G168"/>
    <mergeCell ref="A169:G169"/>
    <mergeCell ref="B170:C170"/>
    <mergeCell ref="D170:E170"/>
    <mergeCell ref="F170:G170"/>
    <mergeCell ref="B152:G152"/>
    <mergeCell ref="A153:A155"/>
    <mergeCell ref="B153:G153"/>
    <mergeCell ref="B154:G154"/>
    <mergeCell ref="B155:C167"/>
    <mergeCell ref="A178:A179"/>
    <mergeCell ref="B178:G179"/>
    <mergeCell ref="B181:G181"/>
    <mergeCell ref="B182:G182"/>
    <mergeCell ref="B183:G183"/>
    <mergeCell ref="A171:G171"/>
    <mergeCell ref="B172:C176"/>
    <mergeCell ref="D172:E172"/>
    <mergeCell ref="F172:G172"/>
    <mergeCell ref="D173:E173"/>
    <mergeCell ref="F173:G173"/>
    <mergeCell ref="D174:E174"/>
    <mergeCell ref="F174:G174"/>
    <mergeCell ref="D175:E175"/>
    <mergeCell ref="F175:G175"/>
    <mergeCell ref="D176:E176"/>
    <mergeCell ref="F176:G176"/>
    <mergeCell ref="A207:G207"/>
    <mergeCell ref="A208:G208"/>
    <mergeCell ref="B209:C209"/>
    <mergeCell ref="D209:E209"/>
    <mergeCell ref="F209:G209"/>
    <mergeCell ref="B184:G184"/>
    <mergeCell ref="A185:A187"/>
    <mergeCell ref="B185:G185"/>
    <mergeCell ref="B186:G186"/>
    <mergeCell ref="B187:C206"/>
    <mergeCell ref="A217:A218"/>
    <mergeCell ref="B217:G218"/>
    <mergeCell ref="A210:G210"/>
    <mergeCell ref="B211:C215"/>
    <mergeCell ref="D211:E211"/>
    <mergeCell ref="F211:G211"/>
    <mergeCell ref="D212:E212"/>
    <mergeCell ref="F212:G212"/>
    <mergeCell ref="D213:E213"/>
    <mergeCell ref="F213:G213"/>
    <mergeCell ref="D214:E214"/>
    <mergeCell ref="F214:G214"/>
    <mergeCell ref="D215:E215"/>
    <mergeCell ref="F215:G215"/>
    <mergeCell ref="B253:G253"/>
    <mergeCell ref="B254:G254"/>
    <mergeCell ref="B255:G255"/>
    <mergeCell ref="B256:G256"/>
    <mergeCell ref="A257:A259"/>
    <mergeCell ref="B257:G257"/>
    <mergeCell ref="B258:G258"/>
    <mergeCell ref="B259:C275"/>
    <mergeCell ref="A276:G276"/>
    <mergeCell ref="A286:A287"/>
    <mergeCell ref="B286:G287"/>
    <mergeCell ref="B290:G290"/>
    <mergeCell ref="A277:G277"/>
    <mergeCell ref="B278:C278"/>
    <mergeCell ref="D278:E278"/>
    <mergeCell ref="F278:G278"/>
    <mergeCell ref="A279:G279"/>
    <mergeCell ref="B280:C284"/>
    <mergeCell ref="D280:E280"/>
    <mergeCell ref="F280:G280"/>
    <mergeCell ref="D281:E281"/>
    <mergeCell ref="F281:G281"/>
    <mergeCell ref="D282:E282"/>
    <mergeCell ref="F282:G282"/>
    <mergeCell ref="D283:E283"/>
    <mergeCell ref="F283:G283"/>
    <mergeCell ref="D284:E284"/>
    <mergeCell ref="F284:G284"/>
    <mergeCell ref="B289:G289"/>
    <mergeCell ref="B349:C349"/>
    <mergeCell ref="D349:E349"/>
    <mergeCell ref="F349:G349"/>
    <mergeCell ref="A350:G350"/>
    <mergeCell ref="B351:C355"/>
    <mergeCell ref="D351:E351"/>
    <mergeCell ref="F351:G351"/>
    <mergeCell ref="D352:E352"/>
    <mergeCell ref="F352:G352"/>
    <mergeCell ref="D353:E353"/>
    <mergeCell ref="F353:G353"/>
    <mergeCell ref="D354:E354"/>
    <mergeCell ref="F354:G354"/>
    <mergeCell ref="D355:E355"/>
    <mergeCell ref="F355:G355"/>
    <mergeCell ref="B291:G291"/>
    <mergeCell ref="B292:G292"/>
    <mergeCell ref="A293:A295"/>
    <mergeCell ref="B293:G293"/>
    <mergeCell ref="B294:G294"/>
    <mergeCell ref="B295:C309"/>
    <mergeCell ref="A347:G347"/>
    <mergeCell ref="A348:G348"/>
    <mergeCell ref="A310:G310"/>
    <mergeCell ref="A311:G311"/>
    <mergeCell ref="B312:C312"/>
    <mergeCell ref="D312:E312"/>
    <mergeCell ref="F312:G312"/>
    <mergeCell ref="A313:G313"/>
    <mergeCell ref="B314:C318"/>
    <mergeCell ref="D314:E314"/>
    <mergeCell ref="F314:G314"/>
    <mergeCell ref="D315:E315"/>
    <mergeCell ref="F315:G315"/>
    <mergeCell ref="D316:E316"/>
    <mergeCell ref="F316:G316"/>
    <mergeCell ref="D317:E317"/>
    <mergeCell ref="F317:G317"/>
    <mergeCell ref="D318:E318"/>
    <mergeCell ref="F318:G318"/>
    <mergeCell ref="A320:A321"/>
    <mergeCell ref="B320:G321"/>
    <mergeCell ref="B323:G323"/>
    <mergeCell ref="B324:G324"/>
    <mergeCell ref="B325:G325"/>
    <mergeCell ref="B326:G326"/>
    <mergeCell ref="A327:A329"/>
    <mergeCell ref="B327:G327"/>
    <mergeCell ref="B328:G328"/>
    <mergeCell ref="B329:C346"/>
    <mergeCell ref="A357:A358"/>
    <mergeCell ref="B357:G358"/>
    <mergeCell ref="B360:G360"/>
    <mergeCell ref="B361:G361"/>
    <mergeCell ref="B362:G362"/>
    <mergeCell ref="B363:G363"/>
    <mergeCell ref="A364:A366"/>
    <mergeCell ref="B364:G364"/>
    <mergeCell ref="B365:G365"/>
    <mergeCell ref="B366:C381"/>
    <mergeCell ref="A382:G382"/>
    <mergeCell ref="A383:G383"/>
    <mergeCell ref="B384:C384"/>
    <mergeCell ref="D384:E384"/>
    <mergeCell ref="F384:G384"/>
    <mergeCell ref="A392:A393"/>
    <mergeCell ref="B392:G393"/>
    <mergeCell ref="A385:G385"/>
    <mergeCell ref="B386:C390"/>
    <mergeCell ref="D386:E386"/>
    <mergeCell ref="F386:G386"/>
    <mergeCell ref="D387:E387"/>
    <mergeCell ref="F387:G387"/>
    <mergeCell ref="D388:E388"/>
    <mergeCell ref="F388:G388"/>
    <mergeCell ref="D389:E389"/>
    <mergeCell ref="F389:G389"/>
    <mergeCell ref="D390:E390"/>
    <mergeCell ref="F390:G390"/>
    <mergeCell ref="B462:G462"/>
    <mergeCell ref="B463:G463"/>
    <mergeCell ref="B464:G464"/>
    <mergeCell ref="B465:G465"/>
    <mergeCell ref="A466:A468"/>
    <mergeCell ref="B466:G466"/>
    <mergeCell ref="B467:G467"/>
    <mergeCell ref="B468:C479"/>
    <mergeCell ref="A480:G480"/>
    <mergeCell ref="A481:G481"/>
    <mergeCell ref="B482:C482"/>
    <mergeCell ref="D482:E482"/>
    <mergeCell ref="F482:G482"/>
    <mergeCell ref="A483:G483"/>
    <mergeCell ref="B484:C488"/>
    <mergeCell ref="D484:E484"/>
    <mergeCell ref="F484:G484"/>
    <mergeCell ref="D485:E485"/>
    <mergeCell ref="F485:G485"/>
    <mergeCell ref="D486:E486"/>
    <mergeCell ref="F486:G486"/>
    <mergeCell ref="D487:E487"/>
    <mergeCell ref="F487:G487"/>
    <mergeCell ref="D488:E488"/>
    <mergeCell ref="F488:G488"/>
    <mergeCell ref="A490:A491"/>
    <mergeCell ref="B490:G491"/>
    <mergeCell ref="B493:G493"/>
    <mergeCell ref="B494:G494"/>
    <mergeCell ref="B495:G495"/>
    <mergeCell ref="B496:G496"/>
    <mergeCell ref="A497:A499"/>
    <mergeCell ref="B497:G497"/>
    <mergeCell ref="B498:G498"/>
    <mergeCell ref="B499:C513"/>
    <mergeCell ref="A524:A525"/>
    <mergeCell ref="B524:G525"/>
    <mergeCell ref="A514:G514"/>
    <mergeCell ref="A515:G515"/>
    <mergeCell ref="B516:C516"/>
    <mergeCell ref="D516:E516"/>
    <mergeCell ref="F516:G516"/>
    <mergeCell ref="A517:G517"/>
    <mergeCell ref="B518:C522"/>
    <mergeCell ref="D518:E518"/>
    <mergeCell ref="F518:G518"/>
    <mergeCell ref="D519:E519"/>
    <mergeCell ref="F519:G519"/>
    <mergeCell ref="D520:E520"/>
    <mergeCell ref="F520:G520"/>
    <mergeCell ref="D521:E521"/>
    <mergeCell ref="F521:G521"/>
    <mergeCell ref="D522:E522"/>
    <mergeCell ref="F522:G5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5"/>
  <sheetViews>
    <sheetView workbookViewId="0">
      <selection activeCell="H14" sqref="H14"/>
    </sheetView>
  </sheetViews>
  <sheetFormatPr defaultRowHeight="15" x14ac:dyDescent="0.25"/>
  <cols>
    <col min="1" max="1" width="36.5703125" style="40" customWidth="1"/>
    <col min="2" max="3" width="9.140625" style="40"/>
    <col min="4" max="4" width="9.42578125" style="40" bestFit="1" customWidth="1"/>
    <col min="5" max="5" width="9.28515625" style="40" bestFit="1" customWidth="1"/>
    <col min="6" max="6" width="9.42578125" style="40" bestFit="1" customWidth="1"/>
    <col min="7" max="7" width="8.85546875" style="40" customWidth="1"/>
    <col min="8" max="8" width="11.5703125" style="116" customWidth="1"/>
    <col min="9" max="9" width="9.140625" style="116"/>
    <col min="10" max="11" width="9.140625" style="40"/>
  </cols>
  <sheetData>
    <row r="1" spans="1:11" ht="15.75" thickBot="1" x14ac:dyDescent="0.3"/>
    <row r="2" spans="1:11" s="40" customFormat="1" ht="25.5" customHeight="1" x14ac:dyDescent="0.25">
      <c r="A2" s="79" t="s">
        <v>0</v>
      </c>
      <c r="B2" s="671" t="s">
        <v>683</v>
      </c>
      <c r="C2" s="671"/>
      <c r="D2" s="671"/>
      <c r="E2" s="671"/>
      <c r="F2" s="671"/>
      <c r="G2" s="672"/>
      <c r="H2" s="116"/>
      <c r="I2" s="116"/>
    </row>
    <row r="3" spans="1:11" s="1" customFormat="1" ht="24.75" customHeight="1" x14ac:dyDescent="0.25">
      <c r="A3" s="41" t="s">
        <v>2</v>
      </c>
      <c r="B3" s="677" t="s">
        <v>516</v>
      </c>
      <c r="C3" s="677"/>
      <c r="D3" s="677"/>
      <c r="E3" s="677"/>
      <c r="F3" s="677"/>
      <c r="G3" s="678"/>
      <c r="H3" s="80"/>
      <c r="I3" s="80"/>
      <c r="J3" s="43"/>
      <c r="K3" s="43"/>
    </row>
    <row r="4" spans="1:11" s="1" customFormat="1" ht="18.75" customHeight="1" x14ac:dyDescent="0.25">
      <c r="A4" s="41" t="s">
        <v>4</v>
      </c>
      <c r="B4" s="507" t="s">
        <v>518</v>
      </c>
      <c r="C4" s="507"/>
      <c r="D4" s="507"/>
      <c r="E4" s="507"/>
      <c r="F4" s="507"/>
      <c r="G4" s="508"/>
      <c r="H4" s="80"/>
      <c r="I4" s="80"/>
      <c r="J4" s="43"/>
      <c r="K4" s="43"/>
    </row>
    <row r="5" spans="1:11" s="43" customFormat="1" ht="45.75" customHeight="1" x14ac:dyDescent="0.25">
      <c r="A5" s="45" t="s">
        <v>5</v>
      </c>
      <c r="B5" s="509" t="s">
        <v>279</v>
      </c>
      <c r="C5" s="509"/>
      <c r="D5" s="509"/>
      <c r="E5" s="509"/>
      <c r="F5" s="509"/>
      <c r="G5" s="510"/>
      <c r="H5" s="80"/>
      <c r="I5" s="80"/>
    </row>
    <row r="6" spans="1:11" x14ac:dyDescent="0.25">
      <c r="A6" s="696" t="s">
        <v>7</v>
      </c>
      <c r="B6" s="514" t="s">
        <v>9</v>
      </c>
      <c r="C6" s="514"/>
      <c r="D6" s="514"/>
      <c r="E6" s="514"/>
      <c r="F6" s="514"/>
      <c r="G6" s="515"/>
    </row>
    <row r="7" spans="1:11" x14ac:dyDescent="0.25">
      <c r="A7" s="696"/>
      <c r="B7" s="514" t="s">
        <v>10</v>
      </c>
      <c r="C7" s="514"/>
      <c r="D7" s="514"/>
      <c r="E7" s="514"/>
      <c r="F7" s="514"/>
      <c r="G7" s="515"/>
    </row>
    <row r="8" spans="1:11" s="1" customFormat="1" ht="20.25" customHeight="1" x14ac:dyDescent="0.25">
      <c r="A8" s="696"/>
      <c r="B8" s="697"/>
      <c r="C8" s="697"/>
      <c r="D8" s="269" t="s">
        <v>8</v>
      </c>
      <c r="E8" s="269" t="s">
        <v>11</v>
      </c>
      <c r="F8" s="269" t="s">
        <v>8</v>
      </c>
      <c r="G8" s="46" t="s">
        <v>11</v>
      </c>
      <c r="H8" s="80"/>
      <c r="I8" s="80"/>
      <c r="J8" s="43"/>
      <c r="K8" s="43"/>
    </row>
    <row r="9" spans="1:11" s="1" customFormat="1" ht="20.25" customHeight="1" x14ac:dyDescent="0.25">
      <c r="A9" s="47" t="s">
        <v>524</v>
      </c>
      <c r="B9" s="697"/>
      <c r="C9" s="697"/>
      <c r="D9" s="269">
        <v>63.2</v>
      </c>
      <c r="E9" s="269">
        <v>60.8</v>
      </c>
      <c r="F9" s="269">
        <v>71.099999999999994</v>
      </c>
      <c r="G9" s="46">
        <v>68.400000000000006</v>
      </c>
      <c r="H9" s="80"/>
      <c r="I9" s="80"/>
      <c r="J9" s="43"/>
      <c r="K9" s="43"/>
    </row>
    <row r="10" spans="1:11" s="1" customFormat="1" ht="21.75" customHeight="1" x14ac:dyDescent="0.25">
      <c r="A10" s="205" t="s">
        <v>520</v>
      </c>
      <c r="B10" s="697"/>
      <c r="C10" s="697"/>
      <c r="D10" s="60">
        <v>0</v>
      </c>
      <c r="E10" s="63">
        <v>50</v>
      </c>
      <c r="F10" s="263">
        <v>0</v>
      </c>
      <c r="G10" s="64">
        <v>56</v>
      </c>
      <c r="H10" s="726" t="s">
        <v>728</v>
      </c>
      <c r="I10" s="727"/>
      <c r="J10" s="43"/>
      <c r="K10" s="43"/>
    </row>
    <row r="11" spans="1:11" s="1" customFormat="1" ht="20.25" customHeight="1" x14ac:dyDescent="0.25">
      <c r="A11" s="47" t="s">
        <v>123</v>
      </c>
      <c r="B11" s="697"/>
      <c r="C11" s="697"/>
      <c r="D11" s="60">
        <v>80</v>
      </c>
      <c r="E11" s="269">
        <v>60</v>
      </c>
      <c r="F11" s="60">
        <v>90</v>
      </c>
      <c r="G11" s="102">
        <v>68</v>
      </c>
      <c r="H11" s="243">
        <f>(D11+D12+D13)/3</f>
        <v>85.666666666666671</v>
      </c>
      <c r="I11" s="243">
        <f>(F11+F12+F13)/3</f>
        <v>97.333333333333329</v>
      </c>
      <c r="J11" s="43"/>
      <c r="K11" s="43"/>
    </row>
    <row r="12" spans="1:11" s="1" customFormat="1" ht="20.25" customHeight="1" x14ac:dyDescent="0.25">
      <c r="A12" s="47" t="s">
        <v>124</v>
      </c>
      <c r="B12" s="697"/>
      <c r="C12" s="697"/>
      <c r="D12" s="60">
        <v>85</v>
      </c>
      <c r="E12" s="269">
        <v>60</v>
      </c>
      <c r="F12" s="60">
        <v>97</v>
      </c>
      <c r="G12" s="102">
        <v>68</v>
      </c>
      <c r="H12" s="80"/>
      <c r="I12" s="80"/>
      <c r="J12" s="43"/>
      <c r="K12" s="43"/>
    </row>
    <row r="13" spans="1:11" s="1" customFormat="1" ht="20.25" customHeight="1" x14ac:dyDescent="0.25">
      <c r="A13" s="47" t="s">
        <v>125</v>
      </c>
      <c r="B13" s="697"/>
      <c r="C13" s="697"/>
      <c r="D13" s="269">
        <v>92</v>
      </c>
      <c r="E13" s="269">
        <v>60</v>
      </c>
      <c r="F13" s="62">
        <v>105</v>
      </c>
      <c r="G13" s="102">
        <v>68</v>
      </c>
      <c r="H13" s="80"/>
      <c r="I13" s="80"/>
      <c r="J13" s="43"/>
      <c r="K13" s="43"/>
    </row>
    <row r="14" spans="1:11" s="1" customFormat="1" ht="20.25" customHeight="1" x14ac:dyDescent="0.25">
      <c r="A14" s="47" t="s">
        <v>468</v>
      </c>
      <c r="B14" s="697"/>
      <c r="C14" s="697"/>
      <c r="D14" s="269">
        <v>100</v>
      </c>
      <c r="E14" s="269">
        <v>60</v>
      </c>
      <c r="F14" s="62">
        <v>113</v>
      </c>
      <c r="G14" s="102">
        <v>68</v>
      </c>
      <c r="H14" s="80"/>
      <c r="I14" s="80"/>
      <c r="J14" s="43"/>
      <c r="K14" s="43"/>
    </row>
    <row r="15" spans="1:11" s="1" customFormat="1" ht="20.25" customHeight="1" x14ac:dyDescent="0.25">
      <c r="A15" s="145" t="s">
        <v>522</v>
      </c>
      <c r="B15" s="697"/>
      <c r="C15" s="697"/>
      <c r="D15" s="263">
        <v>0</v>
      </c>
      <c r="E15" s="63">
        <v>60</v>
      </c>
      <c r="F15" s="263">
        <v>0</v>
      </c>
      <c r="G15" s="64">
        <v>67</v>
      </c>
      <c r="H15" s="80"/>
      <c r="I15" s="80"/>
      <c r="J15" s="43"/>
      <c r="K15" s="43"/>
    </row>
    <row r="16" spans="1:11" s="1" customFormat="1" ht="20.25" customHeight="1" x14ac:dyDescent="0.25">
      <c r="A16" s="259" t="s">
        <v>304</v>
      </c>
      <c r="B16" s="697"/>
      <c r="C16" s="697"/>
      <c r="D16" s="263"/>
      <c r="E16" s="62">
        <v>66</v>
      </c>
      <c r="F16" s="263"/>
      <c r="G16" s="48">
        <v>74</v>
      </c>
      <c r="H16" s="80"/>
      <c r="I16" s="80"/>
      <c r="J16" s="43"/>
      <c r="K16" s="43"/>
    </row>
    <row r="17" spans="1:11" s="1" customFormat="1" ht="20.25" customHeight="1" x14ac:dyDescent="0.25">
      <c r="A17" s="259" t="s">
        <v>523</v>
      </c>
      <c r="B17" s="697"/>
      <c r="C17" s="697"/>
      <c r="D17" s="60">
        <v>1.1000000000000001</v>
      </c>
      <c r="E17" s="62">
        <v>0.8</v>
      </c>
      <c r="F17" s="60">
        <v>1.2</v>
      </c>
      <c r="G17" s="48">
        <v>1</v>
      </c>
      <c r="H17" s="80"/>
      <c r="I17" s="80"/>
      <c r="J17" s="43"/>
      <c r="K17" s="43"/>
    </row>
    <row r="18" spans="1:11" s="1" customFormat="1" ht="20.25" customHeight="1" x14ac:dyDescent="0.25">
      <c r="A18" s="259" t="s">
        <v>189</v>
      </c>
      <c r="B18" s="697"/>
      <c r="C18" s="697"/>
      <c r="D18" s="60">
        <v>3</v>
      </c>
      <c r="E18" s="62">
        <v>3</v>
      </c>
      <c r="F18" s="60">
        <v>3.4</v>
      </c>
      <c r="G18" s="48">
        <v>3.4</v>
      </c>
      <c r="H18" s="80"/>
      <c r="I18" s="80"/>
      <c r="J18" s="43"/>
      <c r="K18" s="43"/>
    </row>
    <row r="19" spans="1:11" s="1" customFormat="1" ht="20.25" customHeight="1" x14ac:dyDescent="0.25">
      <c r="A19" s="259" t="s">
        <v>188</v>
      </c>
      <c r="B19" s="697"/>
      <c r="C19" s="697"/>
      <c r="D19" s="60">
        <v>3</v>
      </c>
      <c r="E19" s="62">
        <v>3</v>
      </c>
      <c r="F19" s="60">
        <v>3.4</v>
      </c>
      <c r="G19" s="48">
        <v>3.4</v>
      </c>
      <c r="H19" s="80"/>
      <c r="I19" s="80"/>
      <c r="J19" s="43"/>
      <c r="K19" s="43"/>
    </row>
    <row r="20" spans="1:11" s="1" customFormat="1" ht="20.25" customHeight="1" x14ac:dyDescent="0.25">
      <c r="A20" s="47" t="s">
        <v>191</v>
      </c>
      <c r="B20" s="697"/>
      <c r="C20" s="697"/>
      <c r="D20" s="60">
        <v>2.6</v>
      </c>
      <c r="E20" s="62">
        <v>2.4</v>
      </c>
      <c r="F20" s="60">
        <v>3</v>
      </c>
      <c r="G20" s="48">
        <v>2.7</v>
      </c>
      <c r="H20" s="80"/>
      <c r="I20" s="80"/>
      <c r="J20" s="43"/>
      <c r="K20" s="43"/>
    </row>
    <row r="21" spans="1:11" s="1" customFormat="1" ht="20.25" customHeight="1" x14ac:dyDescent="0.25">
      <c r="A21" s="82" t="s">
        <v>129</v>
      </c>
      <c r="B21" s="697"/>
      <c r="C21" s="697"/>
      <c r="D21" s="60">
        <v>2.5</v>
      </c>
      <c r="E21" s="62">
        <v>2.5</v>
      </c>
      <c r="F21" s="60">
        <v>3</v>
      </c>
      <c r="G21" s="48">
        <v>3</v>
      </c>
      <c r="H21" s="80"/>
      <c r="I21" s="80"/>
      <c r="J21" s="43"/>
      <c r="K21" s="43"/>
    </row>
    <row r="22" spans="1:11" s="2" customFormat="1" ht="15.75" thickBot="1" x14ac:dyDescent="0.3">
      <c r="A22" s="50" t="s">
        <v>16</v>
      </c>
      <c r="B22" s="698"/>
      <c r="C22" s="698"/>
      <c r="D22" s="260"/>
      <c r="E22" s="106">
        <v>160</v>
      </c>
      <c r="F22" s="260">
        <v>0</v>
      </c>
      <c r="G22" s="53">
        <v>180</v>
      </c>
      <c r="H22" s="117"/>
      <c r="I22" s="117"/>
      <c r="J22" s="20"/>
      <c r="K22" s="20"/>
    </row>
    <row r="23" spans="1:11" s="81" customFormat="1" ht="15.75" customHeight="1" thickBot="1" x14ac:dyDescent="0.3">
      <c r="A23" s="701" t="s">
        <v>521</v>
      </c>
      <c r="B23" s="702"/>
      <c r="C23" s="702"/>
      <c r="D23" s="702"/>
      <c r="E23" s="702"/>
      <c r="F23" s="702"/>
      <c r="G23" s="703"/>
      <c r="H23" s="119"/>
      <c r="I23" s="119"/>
      <c r="J23" s="107"/>
      <c r="K23" s="107"/>
    </row>
    <row r="24" spans="1:11" s="2" customFormat="1" x14ac:dyDescent="0.25">
      <c r="A24" s="519" t="s">
        <v>20</v>
      </c>
      <c r="B24" s="520"/>
      <c r="C24" s="520"/>
      <c r="D24" s="520"/>
      <c r="E24" s="520"/>
      <c r="F24" s="520"/>
      <c r="G24" s="521"/>
      <c r="H24" s="117"/>
      <c r="I24" s="117"/>
      <c r="J24" s="20"/>
      <c r="K24" s="20"/>
    </row>
    <row r="25" spans="1:11" s="2" customFormat="1" x14ac:dyDescent="0.25">
      <c r="A25" s="87" t="s">
        <v>27</v>
      </c>
      <c r="B25" s="517"/>
      <c r="C25" s="517"/>
      <c r="D25" s="517" t="s">
        <v>447</v>
      </c>
      <c r="E25" s="517"/>
      <c r="F25" s="517" t="s">
        <v>101</v>
      </c>
      <c r="G25" s="518"/>
      <c r="H25" s="117"/>
      <c r="I25" s="117"/>
      <c r="J25" s="20"/>
      <c r="K25" s="20"/>
    </row>
    <row r="26" spans="1:11" s="2" customFormat="1" x14ac:dyDescent="0.25">
      <c r="A26" s="500" t="s">
        <v>25</v>
      </c>
      <c r="B26" s="501"/>
      <c r="C26" s="501"/>
      <c r="D26" s="501"/>
      <c r="E26" s="501"/>
      <c r="F26" s="501"/>
      <c r="G26" s="502"/>
      <c r="H26" s="117"/>
      <c r="I26" s="117"/>
      <c r="J26" s="20"/>
      <c r="K26" s="20"/>
    </row>
    <row r="27" spans="1:11" s="20" customFormat="1" x14ac:dyDescent="0.25">
      <c r="A27" s="18" t="s">
        <v>21</v>
      </c>
      <c r="B27" s="575"/>
      <c r="C27" s="576"/>
      <c r="D27" s="704">
        <f>[1]TDSheet!$E$295</f>
        <v>12</v>
      </c>
      <c r="E27" s="704"/>
      <c r="F27" s="581">
        <f>[2]TDSheet!$E$294</f>
        <v>13.8</v>
      </c>
      <c r="G27" s="584"/>
      <c r="H27" s="117"/>
      <c r="I27" s="117"/>
    </row>
    <row r="28" spans="1:11" s="20" customFormat="1" x14ac:dyDescent="0.25">
      <c r="A28" s="18" t="s">
        <v>22</v>
      </c>
      <c r="B28" s="577"/>
      <c r="C28" s="578"/>
      <c r="D28" s="704">
        <f>[1]TDSheet!$F$295</f>
        <v>10.3</v>
      </c>
      <c r="E28" s="704"/>
      <c r="F28" s="581">
        <f>[2]TDSheet!$F$294</f>
        <v>11.744440000000001</v>
      </c>
      <c r="G28" s="584"/>
      <c r="H28" s="117"/>
      <c r="I28" s="117"/>
    </row>
    <row r="29" spans="1:11" s="20" customFormat="1" x14ac:dyDescent="0.25">
      <c r="A29" s="18" t="s">
        <v>23</v>
      </c>
      <c r="B29" s="577"/>
      <c r="C29" s="578"/>
      <c r="D29" s="704">
        <f>[1]TDSheet!$G$295</f>
        <v>16.64</v>
      </c>
      <c r="E29" s="704"/>
      <c r="F29" s="581">
        <f>[2]TDSheet!$G$294</f>
        <v>18.53</v>
      </c>
      <c r="G29" s="584"/>
      <c r="H29" s="117"/>
      <c r="I29" s="117"/>
    </row>
    <row r="30" spans="1:11" s="20" customFormat="1" x14ac:dyDescent="0.25">
      <c r="A30" s="18" t="s">
        <v>24</v>
      </c>
      <c r="B30" s="577"/>
      <c r="C30" s="578"/>
      <c r="D30" s="710">
        <f>[1]TDSheet!$H$295</f>
        <v>242.07</v>
      </c>
      <c r="E30" s="710"/>
      <c r="F30" s="593">
        <f>[2]TDSheet!$H$294</f>
        <v>272.33</v>
      </c>
      <c r="G30" s="594"/>
      <c r="H30" s="117"/>
      <c r="I30" s="117"/>
    </row>
    <row r="31" spans="1:11" s="20" customFormat="1" ht="15.75" thickBot="1" x14ac:dyDescent="0.3">
      <c r="A31" s="21" t="s">
        <v>26</v>
      </c>
      <c r="B31" s="579"/>
      <c r="C31" s="580"/>
      <c r="D31" s="705">
        <f>[1]TDSheet!$I$295</f>
        <v>6.3</v>
      </c>
      <c r="E31" s="705"/>
      <c r="F31" s="603">
        <f>[2]TDSheet!$I$294</f>
        <v>7.09</v>
      </c>
      <c r="G31" s="687"/>
      <c r="H31" s="117"/>
      <c r="I31" s="117"/>
    </row>
    <row r="32" spans="1:11" s="2" customFormat="1" ht="15.75" thickBot="1" x14ac:dyDescent="0.3">
      <c r="A32" s="16"/>
      <c r="B32" s="88"/>
      <c r="C32" s="88"/>
      <c r="D32" s="89"/>
      <c r="E32" s="89"/>
      <c r="F32" s="88"/>
      <c r="G32" s="90"/>
      <c r="H32" s="117"/>
      <c r="I32" s="117"/>
      <c r="J32" s="20"/>
      <c r="K32" s="20"/>
    </row>
    <row r="33" spans="1:11" s="2" customFormat="1" ht="32.25" customHeight="1" x14ac:dyDescent="0.25">
      <c r="A33" s="718" t="s">
        <v>28</v>
      </c>
      <c r="B33" s="485" t="s">
        <v>525</v>
      </c>
      <c r="C33" s="485"/>
      <c r="D33" s="485"/>
      <c r="E33" s="485"/>
      <c r="F33" s="485"/>
      <c r="G33" s="486"/>
      <c r="H33" s="117"/>
      <c r="I33" s="117"/>
      <c r="J33" s="20"/>
      <c r="K33" s="20"/>
    </row>
    <row r="34" spans="1:11" s="2" customFormat="1" ht="127.5" customHeight="1" thickBot="1" x14ac:dyDescent="0.3">
      <c r="A34" s="719"/>
      <c r="B34" s="489"/>
      <c r="C34" s="489"/>
      <c r="D34" s="489"/>
      <c r="E34" s="489"/>
      <c r="F34" s="489"/>
      <c r="G34" s="490"/>
      <c r="H34" s="117"/>
      <c r="I34" s="117"/>
      <c r="J34" s="20"/>
      <c r="K34" s="20"/>
    </row>
    <row r="35" spans="1:11" ht="15.75" thickBot="1" x14ac:dyDescent="0.3"/>
    <row r="36" spans="1:11" s="40" customFormat="1" ht="25.5" customHeight="1" x14ac:dyDescent="0.25">
      <c r="A36" s="79" t="s">
        <v>0</v>
      </c>
      <c r="B36" s="671" t="s">
        <v>873</v>
      </c>
      <c r="C36" s="671"/>
      <c r="D36" s="671"/>
      <c r="E36" s="671"/>
      <c r="F36" s="671"/>
      <c r="G36" s="672"/>
      <c r="H36" s="116"/>
      <c r="I36" s="116"/>
    </row>
    <row r="37" spans="1:11" s="1" customFormat="1" ht="24.75" customHeight="1" x14ac:dyDescent="0.25">
      <c r="A37" s="41" t="s">
        <v>2</v>
      </c>
      <c r="B37" s="677" t="s">
        <v>527</v>
      </c>
      <c r="C37" s="677"/>
      <c r="D37" s="677"/>
      <c r="E37" s="677"/>
      <c r="F37" s="677"/>
      <c r="G37" s="678"/>
      <c r="H37" s="80"/>
      <c r="I37" s="80"/>
      <c r="J37" s="43"/>
      <c r="K37" s="43"/>
    </row>
    <row r="38" spans="1:11" s="1" customFormat="1" ht="18.75" customHeight="1" x14ac:dyDescent="0.25">
      <c r="A38" s="41" t="s">
        <v>4</v>
      </c>
      <c r="B38" s="507">
        <v>254</v>
      </c>
      <c r="C38" s="507"/>
      <c r="D38" s="507"/>
      <c r="E38" s="507"/>
      <c r="F38" s="507"/>
      <c r="G38" s="508"/>
      <c r="H38" s="80"/>
      <c r="I38" s="80"/>
      <c r="J38" s="43"/>
      <c r="K38" s="43"/>
    </row>
    <row r="39" spans="1:11" s="43" customFormat="1" ht="45.75" customHeight="1" x14ac:dyDescent="0.25">
      <c r="A39" s="45" t="s">
        <v>5</v>
      </c>
      <c r="B39" s="706" t="s">
        <v>6</v>
      </c>
      <c r="C39" s="706"/>
      <c r="D39" s="706"/>
      <c r="E39" s="706"/>
      <c r="F39" s="706"/>
      <c r="G39" s="707"/>
      <c r="H39" s="80"/>
      <c r="I39" s="80"/>
    </row>
    <row r="40" spans="1:11" x14ac:dyDescent="0.25">
      <c r="A40" s="696" t="s">
        <v>7</v>
      </c>
      <c r="B40" s="514" t="s">
        <v>9</v>
      </c>
      <c r="C40" s="514"/>
      <c r="D40" s="514"/>
      <c r="E40" s="514"/>
      <c r="F40" s="514"/>
      <c r="G40" s="515"/>
    </row>
    <row r="41" spans="1:11" x14ac:dyDescent="0.25">
      <c r="A41" s="696"/>
      <c r="B41" s="514" t="s">
        <v>10</v>
      </c>
      <c r="C41" s="514"/>
      <c r="D41" s="514"/>
      <c r="E41" s="514"/>
      <c r="F41" s="514"/>
      <c r="G41" s="515"/>
    </row>
    <row r="42" spans="1:11" s="1" customFormat="1" ht="20.25" customHeight="1" x14ac:dyDescent="0.25">
      <c r="A42" s="696"/>
      <c r="B42" s="697"/>
      <c r="C42" s="697"/>
      <c r="D42" s="269" t="s">
        <v>8</v>
      </c>
      <c r="E42" s="269" t="s">
        <v>11</v>
      </c>
      <c r="F42" s="269" t="s">
        <v>8</v>
      </c>
      <c r="G42" s="46" t="s">
        <v>11</v>
      </c>
      <c r="H42" s="80"/>
      <c r="I42" s="80"/>
      <c r="J42" s="43"/>
      <c r="K42" s="43"/>
    </row>
    <row r="43" spans="1:11" s="1" customFormat="1" ht="20.25" customHeight="1" x14ac:dyDescent="0.25">
      <c r="A43" s="47" t="s">
        <v>528</v>
      </c>
      <c r="B43" s="697"/>
      <c r="C43" s="697"/>
      <c r="D43" s="62">
        <v>60</v>
      </c>
      <c r="E43" s="62">
        <v>57</v>
      </c>
      <c r="F43" s="62">
        <v>80</v>
      </c>
      <c r="G43" s="48">
        <v>76</v>
      </c>
      <c r="H43" s="80"/>
      <c r="I43" s="80"/>
      <c r="J43" s="43"/>
      <c r="K43" s="43"/>
    </row>
    <row r="44" spans="1:11" s="1" customFormat="1" ht="33.75" customHeight="1" x14ac:dyDescent="0.25">
      <c r="A44" s="205" t="s">
        <v>529</v>
      </c>
      <c r="B44" s="697"/>
      <c r="C44" s="697"/>
      <c r="D44" s="60">
        <v>0</v>
      </c>
      <c r="E44" s="63">
        <v>37</v>
      </c>
      <c r="F44" s="263">
        <v>0</v>
      </c>
      <c r="G44" s="64">
        <v>49</v>
      </c>
      <c r="H44" s="80"/>
      <c r="I44" s="80"/>
      <c r="J44" s="43"/>
      <c r="K44" s="43"/>
    </row>
    <row r="45" spans="1:11" s="1" customFormat="1" ht="20.25" customHeight="1" x14ac:dyDescent="0.25">
      <c r="A45" s="145" t="s">
        <v>522</v>
      </c>
      <c r="B45" s="697"/>
      <c r="C45" s="697"/>
      <c r="D45" s="263">
        <v>0</v>
      </c>
      <c r="E45" s="63">
        <v>25</v>
      </c>
      <c r="F45" s="263">
        <v>0</v>
      </c>
      <c r="G45" s="64">
        <v>33</v>
      </c>
      <c r="H45" s="80"/>
      <c r="I45" s="80"/>
      <c r="J45" s="43"/>
      <c r="K45" s="43"/>
    </row>
    <row r="46" spans="1:11" s="1" customFormat="1" ht="20.25" customHeight="1" x14ac:dyDescent="0.25">
      <c r="A46" s="259" t="s">
        <v>304</v>
      </c>
      <c r="B46" s="697"/>
      <c r="C46" s="697"/>
      <c r="D46" s="60">
        <v>28</v>
      </c>
      <c r="E46" s="62">
        <v>28</v>
      </c>
      <c r="F46" s="60">
        <v>37</v>
      </c>
      <c r="G46" s="129">
        <v>37</v>
      </c>
      <c r="H46" s="80"/>
      <c r="I46" s="80"/>
      <c r="J46" s="43"/>
      <c r="K46" s="43"/>
    </row>
    <row r="47" spans="1:11" s="1" customFormat="1" ht="20.25" customHeight="1" x14ac:dyDescent="0.25">
      <c r="A47" s="259" t="s">
        <v>523</v>
      </c>
      <c r="B47" s="697"/>
      <c r="C47" s="697"/>
      <c r="D47" s="60">
        <v>0.5</v>
      </c>
      <c r="E47" s="62">
        <v>0.4</v>
      </c>
      <c r="F47" s="60">
        <v>0.7</v>
      </c>
      <c r="G47" s="48">
        <v>0.5</v>
      </c>
      <c r="H47" s="80"/>
      <c r="I47" s="80"/>
      <c r="J47" s="43"/>
      <c r="K47" s="43"/>
    </row>
    <row r="48" spans="1:11" s="1" customFormat="1" ht="20.25" customHeight="1" x14ac:dyDescent="0.25">
      <c r="A48" s="259" t="s">
        <v>189</v>
      </c>
      <c r="B48" s="697"/>
      <c r="C48" s="697"/>
      <c r="D48" s="60">
        <v>1.3</v>
      </c>
      <c r="E48" s="62">
        <v>1.3</v>
      </c>
      <c r="F48" s="60">
        <v>1.7</v>
      </c>
      <c r="G48" s="48">
        <v>1.7</v>
      </c>
      <c r="H48" s="80"/>
      <c r="I48" s="80"/>
      <c r="J48" s="43"/>
      <c r="K48" s="43"/>
    </row>
    <row r="49" spans="1:11" s="1" customFormat="1" ht="20.25" customHeight="1" x14ac:dyDescent="0.25">
      <c r="A49" s="259" t="s">
        <v>188</v>
      </c>
      <c r="B49" s="697"/>
      <c r="C49" s="697"/>
      <c r="D49" s="60">
        <v>1.3</v>
      </c>
      <c r="E49" s="62">
        <v>1.3</v>
      </c>
      <c r="F49" s="60">
        <v>1.7</v>
      </c>
      <c r="G49" s="48">
        <v>1.7</v>
      </c>
      <c r="H49" s="80"/>
      <c r="I49" s="80"/>
      <c r="J49" s="43"/>
      <c r="K49" s="43"/>
    </row>
    <row r="50" spans="1:11" s="1" customFormat="1" ht="20.25" customHeight="1" x14ac:dyDescent="0.25">
      <c r="A50" s="82" t="s">
        <v>129</v>
      </c>
      <c r="B50" s="697"/>
      <c r="C50" s="697"/>
      <c r="D50" s="60">
        <v>2</v>
      </c>
      <c r="E50" s="62">
        <v>2</v>
      </c>
      <c r="F50" s="60">
        <v>3</v>
      </c>
      <c r="G50" s="48">
        <v>3</v>
      </c>
      <c r="H50" s="80"/>
      <c r="I50" s="80"/>
      <c r="J50" s="43"/>
      <c r="K50" s="43"/>
    </row>
    <row r="51" spans="1:11" s="1" customFormat="1" ht="20.25" customHeight="1" x14ac:dyDescent="0.25">
      <c r="A51" s="104" t="s">
        <v>236</v>
      </c>
      <c r="B51" s="708"/>
      <c r="C51" s="708"/>
      <c r="D51" s="66">
        <v>5</v>
      </c>
      <c r="E51" s="134">
        <v>5</v>
      </c>
      <c r="F51" s="66">
        <v>7</v>
      </c>
      <c r="G51" s="68">
        <v>7</v>
      </c>
      <c r="H51" s="80"/>
      <c r="I51" s="80"/>
      <c r="J51" s="43"/>
      <c r="K51" s="43"/>
    </row>
    <row r="52" spans="1:11" s="1" customFormat="1" ht="20.25" customHeight="1" x14ac:dyDescent="0.25">
      <c r="A52" s="104" t="s">
        <v>235</v>
      </c>
      <c r="B52" s="708"/>
      <c r="C52" s="708"/>
      <c r="D52" s="178" t="s">
        <v>530</v>
      </c>
      <c r="E52" s="134">
        <v>5</v>
      </c>
      <c r="F52" s="178" t="s">
        <v>531</v>
      </c>
      <c r="G52" s="68">
        <v>7</v>
      </c>
      <c r="H52" s="80"/>
      <c r="I52" s="80"/>
      <c r="J52" s="43"/>
      <c r="K52" s="43"/>
    </row>
    <row r="53" spans="1:11" s="1" customFormat="1" ht="20.25" customHeight="1" x14ac:dyDescent="0.25">
      <c r="A53" s="196" t="s">
        <v>245</v>
      </c>
      <c r="B53" s="708"/>
      <c r="C53" s="708"/>
      <c r="D53" s="178"/>
      <c r="E53" s="136">
        <v>67</v>
      </c>
      <c r="F53" s="178"/>
      <c r="G53" s="137">
        <v>89</v>
      </c>
      <c r="H53" s="80"/>
      <c r="I53" s="80"/>
      <c r="J53" s="43"/>
      <c r="K53" s="43"/>
    </row>
    <row r="54" spans="1:11" s="2" customFormat="1" ht="15.75" thickBot="1" x14ac:dyDescent="0.3">
      <c r="A54" s="50" t="s">
        <v>16</v>
      </c>
      <c r="B54" s="698"/>
      <c r="C54" s="698"/>
      <c r="D54" s="260"/>
      <c r="E54" s="106">
        <v>60</v>
      </c>
      <c r="F54" s="260">
        <v>0</v>
      </c>
      <c r="G54" s="53">
        <v>80</v>
      </c>
      <c r="H54" s="117"/>
      <c r="I54" s="117"/>
      <c r="J54" s="20"/>
      <c r="K54" s="20"/>
    </row>
    <row r="55" spans="1:11" s="81" customFormat="1" ht="15.75" customHeight="1" thickBot="1" x14ac:dyDescent="0.3">
      <c r="A55" s="701"/>
      <c r="B55" s="702"/>
      <c r="C55" s="702"/>
      <c r="D55" s="702"/>
      <c r="E55" s="702"/>
      <c r="F55" s="702"/>
      <c r="G55" s="703"/>
      <c r="H55" s="119"/>
      <c r="I55" s="119"/>
      <c r="J55" s="107"/>
      <c r="K55" s="107"/>
    </row>
    <row r="56" spans="1:11" s="2" customFormat="1" x14ac:dyDescent="0.25">
      <c r="A56" s="519" t="s">
        <v>20</v>
      </c>
      <c r="B56" s="520"/>
      <c r="C56" s="520"/>
      <c r="D56" s="520"/>
      <c r="E56" s="520"/>
      <c r="F56" s="520"/>
      <c r="G56" s="521"/>
      <c r="H56" s="117"/>
      <c r="I56" s="117"/>
      <c r="J56" s="20"/>
      <c r="K56" s="20"/>
    </row>
    <row r="57" spans="1:11" s="2" customFormat="1" x14ac:dyDescent="0.25">
      <c r="A57" s="87" t="s">
        <v>27</v>
      </c>
      <c r="B57" s="517"/>
      <c r="C57" s="517"/>
      <c r="D57" s="517" t="s">
        <v>316</v>
      </c>
      <c r="E57" s="517"/>
      <c r="F57" s="517" t="s">
        <v>248</v>
      </c>
      <c r="G57" s="518"/>
      <c r="H57" s="117"/>
      <c r="I57" s="117"/>
      <c r="J57" s="20"/>
      <c r="K57" s="20"/>
    </row>
    <row r="58" spans="1:11" s="2" customFormat="1" x14ac:dyDescent="0.25">
      <c r="A58" s="500" t="s">
        <v>25</v>
      </c>
      <c r="B58" s="501"/>
      <c r="C58" s="501"/>
      <c r="D58" s="501"/>
      <c r="E58" s="501"/>
      <c r="F58" s="501"/>
      <c r="G58" s="502"/>
      <c r="H58" s="117"/>
      <c r="I58" s="117"/>
      <c r="J58" s="20"/>
      <c r="K58" s="20"/>
    </row>
    <row r="59" spans="1:11" s="20" customFormat="1" x14ac:dyDescent="0.25">
      <c r="A59" s="18" t="s">
        <v>21</v>
      </c>
      <c r="B59" s="575"/>
      <c r="C59" s="576"/>
      <c r="D59" s="704">
        <f>[1]TDSheet!$E$59</f>
        <v>6.4</v>
      </c>
      <c r="E59" s="704"/>
      <c r="F59" s="581">
        <f>[2]TDSheet!$E$59</f>
        <v>8.5</v>
      </c>
      <c r="G59" s="584"/>
      <c r="H59" s="117"/>
      <c r="I59" s="117"/>
    </row>
    <row r="60" spans="1:11" s="20" customFormat="1" x14ac:dyDescent="0.25">
      <c r="A60" s="18" t="s">
        <v>22</v>
      </c>
      <c r="B60" s="577"/>
      <c r="C60" s="578"/>
      <c r="D60" s="704">
        <f>[1]TDSheet!$F$59</f>
        <v>2.8</v>
      </c>
      <c r="E60" s="704"/>
      <c r="F60" s="581">
        <f>[2]TDSheet!$F$59</f>
        <v>3.74444</v>
      </c>
      <c r="G60" s="584"/>
      <c r="H60" s="117"/>
      <c r="I60" s="117"/>
    </row>
    <row r="61" spans="1:11" s="20" customFormat="1" x14ac:dyDescent="0.25">
      <c r="A61" s="18" t="s">
        <v>23</v>
      </c>
      <c r="B61" s="577"/>
      <c r="C61" s="578"/>
      <c r="D61" s="704">
        <f>[1]TDSheet!$G$59</f>
        <v>6.7</v>
      </c>
      <c r="E61" s="704"/>
      <c r="F61" s="581">
        <f>[2]TDSheet!$G$59</f>
        <v>8.9</v>
      </c>
      <c r="G61" s="584"/>
      <c r="H61" s="117"/>
      <c r="I61" s="117"/>
    </row>
    <row r="62" spans="1:11" s="20" customFormat="1" x14ac:dyDescent="0.25">
      <c r="A62" s="18" t="s">
        <v>24</v>
      </c>
      <c r="B62" s="577"/>
      <c r="C62" s="578"/>
      <c r="D62" s="710">
        <f>[1]TDSheet!$H$59</f>
        <v>77.2</v>
      </c>
      <c r="E62" s="710"/>
      <c r="F62" s="593">
        <f>[2]TDSheet!$H$59</f>
        <v>102.93</v>
      </c>
      <c r="G62" s="594"/>
      <c r="H62" s="117"/>
      <c r="I62" s="117"/>
    </row>
    <row r="63" spans="1:11" s="20" customFormat="1" ht="15.75" thickBot="1" x14ac:dyDescent="0.3">
      <c r="A63" s="21" t="s">
        <v>26</v>
      </c>
      <c r="B63" s="579"/>
      <c r="C63" s="580"/>
      <c r="D63" s="711">
        <f>[1]TDSheet!$I$59</f>
        <v>0.01</v>
      </c>
      <c r="E63" s="711"/>
      <c r="F63" s="603">
        <f>[2]TDSheet!$I$59</f>
        <v>0.02</v>
      </c>
      <c r="G63" s="687"/>
      <c r="H63" s="117"/>
      <c r="I63" s="117"/>
    </row>
    <row r="64" spans="1:11" s="2" customFormat="1" ht="15.75" thickBot="1" x14ac:dyDescent="0.3">
      <c r="A64" s="16"/>
      <c r="B64" s="88"/>
      <c r="C64" s="88"/>
      <c r="D64" s="89"/>
      <c r="E64" s="89"/>
      <c r="F64" s="88"/>
      <c r="G64" s="90"/>
      <c r="H64" s="117"/>
      <c r="I64" s="117"/>
      <c r="J64" s="20"/>
      <c r="K64" s="20"/>
    </row>
    <row r="65" spans="1:11" s="2" customFormat="1" ht="32.25" customHeight="1" x14ac:dyDescent="0.25">
      <c r="A65" s="718" t="s">
        <v>28</v>
      </c>
      <c r="B65" s="485" t="s">
        <v>546</v>
      </c>
      <c r="C65" s="485"/>
      <c r="D65" s="485"/>
      <c r="E65" s="485"/>
      <c r="F65" s="485"/>
      <c r="G65" s="486"/>
      <c r="H65" s="117"/>
      <c r="I65" s="117"/>
      <c r="J65" s="20"/>
      <c r="K65" s="20"/>
    </row>
    <row r="66" spans="1:11" s="2" customFormat="1" ht="151.5" customHeight="1" thickBot="1" x14ac:dyDescent="0.3">
      <c r="A66" s="719"/>
      <c r="B66" s="489"/>
      <c r="C66" s="489"/>
      <c r="D66" s="489"/>
      <c r="E66" s="489"/>
      <c r="F66" s="489"/>
      <c r="G66" s="490"/>
      <c r="H66" s="117"/>
      <c r="I66" s="117"/>
      <c r="J66" s="20"/>
      <c r="K66" s="20"/>
    </row>
    <row r="67" spans="1:11" ht="15.75" thickBot="1" x14ac:dyDescent="0.3"/>
    <row r="68" spans="1:11" s="40" customFormat="1" ht="25.5" customHeight="1" x14ac:dyDescent="0.25">
      <c r="A68" s="79" t="s">
        <v>0</v>
      </c>
      <c r="B68" s="671" t="s">
        <v>697</v>
      </c>
      <c r="C68" s="671"/>
      <c r="D68" s="671"/>
      <c r="E68" s="671"/>
      <c r="F68" s="671"/>
      <c r="G68" s="672"/>
      <c r="H68" s="116"/>
      <c r="I68" s="116"/>
    </row>
    <row r="69" spans="1:11" s="1" customFormat="1" ht="24.75" customHeight="1" x14ac:dyDescent="0.25">
      <c r="A69" s="41" t="s">
        <v>2</v>
      </c>
      <c r="B69" s="677" t="s">
        <v>533</v>
      </c>
      <c r="C69" s="677"/>
      <c r="D69" s="677"/>
      <c r="E69" s="677"/>
      <c r="F69" s="677"/>
      <c r="G69" s="678"/>
      <c r="H69" s="80"/>
      <c r="I69" s="80"/>
      <c r="J69" s="43"/>
      <c r="K69" s="43"/>
    </row>
    <row r="70" spans="1:11" s="1" customFormat="1" ht="18.75" customHeight="1" x14ac:dyDescent="0.25">
      <c r="A70" s="41" t="s">
        <v>4</v>
      </c>
      <c r="B70" s="507" t="s">
        <v>591</v>
      </c>
      <c r="C70" s="507"/>
      <c r="D70" s="507"/>
      <c r="E70" s="507"/>
      <c r="F70" s="507"/>
      <c r="G70" s="508"/>
      <c r="H70" s="80"/>
      <c r="I70" s="80"/>
      <c r="J70" s="43"/>
      <c r="K70" s="43"/>
    </row>
    <row r="71" spans="1:11" s="43" customFormat="1" ht="45.75" customHeight="1" x14ac:dyDescent="0.25">
      <c r="A71" s="45" t="s">
        <v>5</v>
      </c>
      <c r="B71" s="706" t="s">
        <v>6</v>
      </c>
      <c r="C71" s="706"/>
      <c r="D71" s="706"/>
      <c r="E71" s="706"/>
      <c r="F71" s="706"/>
      <c r="G71" s="707"/>
      <c r="H71" s="80"/>
      <c r="I71" s="80"/>
    </row>
    <row r="72" spans="1:11" x14ac:dyDescent="0.25">
      <c r="A72" s="696" t="s">
        <v>7</v>
      </c>
      <c r="B72" s="514" t="s">
        <v>9</v>
      </c>
      <c r="C72" s="514"/>
      <c r="D72" s="514"/>
      <c r="E72" s="514"/>
      <c r="F72" s="514"/>
      <c r="G72" s="515"/>
    </row>
    <row r="73" spans="1:11" x14ac:dyDescent="0.25">
      <c r="A73" s="696"/>
      <c r="B73" s="514" t="s">
        <v>10</v>
      </c>
      <c r="C73" s="514"/>
      <c r="D73" s="514"/>
      <c r="E73" s="514"/>
      <c r="F73" s="514"/>
      <c r="G73" s="515"/>
    </row>
    <row r="74" spans="1:11" s="1" customFormat="1" ht="20.25" customHeight="1" x14ac:dyDescent="0.25">
      <c r="A74" s="696"/>
      <c r="B74" s="697"/>
      <c r="C74" s="697"/>
      <c r="D74" s="269" t="s">
        <v>8</v>
      </c>
      <c r="E74" s="269" t="s">
        <v>11</v>
      </c>
      <c r="F74" s="269" t="s">
        <v>8</v>
      </c>
      <c r="G74" s="46" t="s">
        <v>11</v>
      </c>
      <c r="H74" s="80"/>
      <c r="I74" s="80"/>
      <c r="J74" s="43"/>
      <c r="K74" s="43"/>
    </row>
    <row r="75" spans="1:11" s="109" customFormat="1" ht="20.25" customHeight="1" x14ac:dyDescent="0.25">
      <c r="A75" s="101" t="s">
        <v>534</v>
      </c>
      <c r="B75" s="697"/>
      <c r="C75" s="697"/>
      <c r="D75" s="60">
        <v>45</v>
      </c>
      <c r="E75" s="62">
        <v>42.5</v>
      </c>
      <c r="F75" s="60">
        <v>58.5</v>
      </c>
      <c r="G75" s="48">
        <v>55.3</v>
      </c>
      <c r="H75" s="244"/>
      <c r="I75" s="244"/>
      <c r="J75" s="112"/>
      <c r="K75" s="112"/>
    </row>
    <row r="76" spans="1:11" s="110" customFormat="1" ht="20.25" customHeight="1" x14ac:dyDescent="0.25">
      <c r="A76" s="47" t="s">
        <v>143</v>
      </c>
      <c r="B76" s="697"/>
      <c r="C76" s="697"/>
      <c r="D76" s="60">
        <v>10</v>
      </c>
      <c r="E76" s="181">
        <v>8.3000000000000007</v>
      </c>
      <c r="F76" s="60">
        <v>13</v>
      </c>
      <c r="G76" s="129">
        <v>10.8</v>
      </c>
      <c r="H76" s="244"/>
      <c r="I76" s="244"/>
      <c r="J76" s="364"/>
      <c r="K76" s="364"/>
    </row>
    <row r="77" spans="1:11" s="110" customFormat="1" ht="20.25" customHeight="1" x14ac:dyDescent="0.25">
      <c r="A77" s="47" t="s">
        <v>535</v>
      </c>
      <c r="B77" s="697"/>
      <c r="C77" s="697"/>
      <c r="D77" s="60">
        <v>2.5</v>
      </c>
      <c r="E77" s="62">
        <v>1.7</v>
      </c>
      <c r="F77" s="60">
        <v>3.3</v>
      </c>
      <c r="G77" s="129">
        <v>2.2000000000000002</v>
      </c>
      <c r="H77" s="244"/>
      <c r="I77" s="244"/>
      <c r="J77" s="364"/>
      <c r="K77" s="364"/>
    </row>
    <row r="78" spans="1:11" s="110" customFormat="1" ht="20.25" customHeight="1" x14ac:dyDescent="0.25">
      <c r="A78" s="47" t="s">
        <v>14</v>
      </c>
      <c r="B78" s="697"/>
      <c r="C78" s="697"/>
      <c r="D78" s="60">
        <v>4.2</v>
      </c>
      <c r="E78" s="62">
        <v>4.2</v>
      </c>
      <c r="F78" s="60">
        <v>5.5</v>
      </c>
      <c r="G78" s="48">
        <v>5.5</v>
      </c>
      <c r="H78" s="244"/>
      <c r="I78" s="244"/>
      <c r="J78" s="364"/>
      <c r="K78" s="364"/>
    </row>
    <row r="79" spans="1:11" s="110" customFormat="1" ht="20.25" customHeight="1" x14ac:dyDescent="0.25">
      <c r="A79" s="47" t="s">
        <v>254</v>
      </c>
      <c r="B79" s="697"/>
      <c r="C79" s="697"/>
      <c r="D79" s="60" t="s">
        <v>513</v>
      </c>
      <c r="E79" s="62">
        <v>2</v>
      </c>
      <c r="F79" s="60" t="s">
        <v>472</v>
      </c>
      <c r="G79" s="48">
        <v>2.5</v>
      </c>
      <c r="H79" s="244"/>
      <c r="I79" s="244"/>
      <c r="J79" s="364"/>
      <c r="K79" s="364"/>
    </row>
    <row r="80" spans="1:11" s="110" customFormat="1" ht="20.25" customHeight="1" x14ac:dyDescent="0.25">
      <c r="A80" s="47" t="s">
        <v>236</v>
      </c>
      <c r="B80" s="697"/>
      <c r="C80" s="697"/>
      <c r="D80" s="60">
        <v>5.8</v>
      </c>
      <c r="E80" s="62">
        <v>5.8</v>
      </c>
      <c r="F80" s="60">
        <v>7.5</v>
      </c>
      <c r="G80" s="48">
        <v>7.5</v>
      </c>
      <c r="H80" s="244"/>
      <c r="I80" s="244"/>
      <c r="J80" s="364"/>
      <c r="K80" s="364"/>
    </row>
    <row r="81" spans="1:11" s="110" customFormat="1" ht="20.25" customHeight="1" x14ac:dyDescent="0.25">
      <c r="A81" s="196" t="s">
        <v>245</v>
      </c>
      <c r="B81" s="697"/>
      <c r="C81" s="697"/>
      <c r="D81" s="60">
        <v>0</v>
      </c>
      <c r="E81" s="63">
        <v>63</v>
      </c>
      <c r="F81" s="132">
        <v>0</v>
      </c>
      <c r="G81" s="64">
        <v>81.3</v>
      </c>
      <c r="H81" s="244"/>
      <c r="I81" s="244"/>
      <c r="J81" s="364"/>
      <c r="K81" s="364"/>
    </row>
    <row r="82" spans="1:11" s="110" customFormat="1" ht="20.25" customHeight="1" x14ac:dyDescent="0.25">
      <c r="A82" s="82" t="s">
        <v>171</v>
      </c>
      <c r="B82" s="697"/>
      <c r="C82" s="697"/>
      <c r="D82" s="60">
        <v>2</v>
      </c>
      <c r="E82" s="62">
        <v>2</v>
      </c>
      <c r="F82" s="60">
        <v>2.7</v>
      </c>
      <c r="G82" s="48">
        <v>2.7</v>
      </c>
      <c r="H82" s="244"/>
      <c r="I82" s="244"/>
      <c r="J82" s="364"/>
      <c r="K82" s="364"/>
    </row>
    <row r="83" spans="1:11" s="110" customFormat="1" ht="20.25" customHeight="1" x14ac:dyDescent="0.25">
      <c r="A83" s="196" t="s">
        <v>537</v>
      </c>
      <c r="B83" s="708"/>
      <c r="C83" s="708"/>
      <c r="D83" s="66">
        <v>0</v>
      </c>
      <c r="E83" s="136">
        <v>50</v>
      </c>
      <c r="F83" s="66">
        <v>0</v>
      </c>
      <c r="G83" s="137">
        <v>65</v>
      </c>
      <c r="H83" s="244"/>
      <c r="I83" s="244"/>
      <c r="J83" s="364"/>
      <c r="K83" s="364"/>
    </row>
    <row r="84" spans="1:11" s="1" customFormat="1" ht="20.25" customHeight="1" x14ac:dyDescent="0.25">
      <c r="A84" s="104" t="s">
        <v>508</v>
      </c>
      <c r="B84" s="708"/>
      <c r="C84" s="708"/>
      <c r="D84" s="178">
        <v>0</v>
      </c>
      <c r="E84" s="134">
        <v>5</v>
      </c>
      <c r="F84" s="178">
        <v>0</v>
      </c>
      <c r="G84" s="68">
        <v>5</v>
      </c>
      <c r="H84" s="80"/>
      <c r="I84" s="80"/>
      <c r="J84" s="43"/>
      <c r="K84" s="43"/>
    </row>
    <row r="85" spans="1:11" s="2" customFormat="1" ht="15.75" thickBot="1" x14ac:dyDescent="0.3">
      <c r="A85" s="50" t="s">
        <v>16</v>
      </c>
      <c r="B85" s="698"/>
      <c r="C85" s="698"/>
      <c r="D85" s="260"/>
      <c r="E85" s="106">
        <v>55</v>
      </c>
      <c r="F85" s="260">
        <v>0</v>
      </c>
      <c r="G85" s="53">
        <v>70</v>
      </c>
      <c r="H85" s="117"/>
      <c r="I85" s="117"/>
      <c r="J85" s="20"/>
      <c r="K85" s="20"/>
    </row>
    <row r="86" spans="1:11" s="81" customFormat="1" ht="15.75" customHeight="1" thickBot="1" x14ac:dyDescent="0.3">
      <c r="A86" s="701"/>
      <c r="B86" s="702"/>
      <c r="C86" s="702"/>
      <c r="D86" s="702"/>
      <c r="E86" s="702"/>
      <c r="F86" s="702"/>
      <c r="G86" s="703"/>
      <c r="H86" s="119"/>
      <c r="I86" s="119"/>
      <c r="J86" s="107"/>
      <c r="K86" s="107"/>
    </row>
    <row r="87" spans="1:11" s="2" customFormat="1" x14ac:dyDescent="0.25">
      <c r="A87" s="519" t="s">
        <v>20</v>
      </c>
      <c r="B87" s="520"/>
      <c r="C87" s="520"/>
      <c r="D87" s="520"/>
      <c r="E87" s="520"/>
      <c r="F87" s="520"/>
      <c r="G87" s="521"/>
      <c r="H87" s="117"/>
      <c r="I87" s="117"/>
      <c r="J87" s="20"/>
      <c r="K87" s="20"/>
    </row>
    <row r="88" spans="1:11" s="2" customFormat="1" x14ac:dyDescent="0.25">
      <c r="A88" s="87" t="s">
        <v>27</v>
      </c>
      <c r="B88" s="517"/>
      <c r="C88" s="517"/>
      <c r="D88" s="517" t="s">
        <v>536</v>
      </c>
      <c r="E88" s="517"/>
      <c r="F88" s="517" t="s">
        <v>247</v>
      </c>
      <c r="G88" s="518"/>
      <c r="H88" s="117"/>
      <c r="I88" s="117"/>
      <c r="J88" s="20"/>
      <c r="K88" s="20"/>
    </row>
    <row r="89" spans="1:11" s="2" customFormat="1" x14ac:dyDescent="0.25">
      <c r="A89" s="500" t="s">
        <v>25</v>
      </c>
      <c r="B89" s="501"/>
      <c r="C89" s="501"/>
      <c r="D89" s="501"/>
      <c r="E89" s="501"/>
      <c r="F89" s="501"/>
      <c r="G89" s="502"/>
      <c r="H89" s="117"/>
      <c r="I89" s="117"/>
      <c r="J89" s="20"/>
      <c r="K89" s="20"/>
    </row>
    <row r="90" spans="1:11" s="20" customFormat="1" x14ac:dyDescent="0.25">
      <c r="A90" s="18" t="s">
        <v>21</v>
      </c>
      <c r="B90" s="575"/>
      <c r="C90" s="576"/>
      <c r="D90" s="704">
        <f>[1]TDSheet!$E$105</f>
        <v>6.24</v>
      </c>
      <c r="E90" s="704"/>
      <c r="F90" s="581">
        <f>[2]TDSheet!$E$105</f>
        <v>7.8</v>
      </c>
      <c r="G90" s="584"/>
      <c r="H90" s="117"/>
      <c r="I90" s="117"/>
    </row>
    <row r="91" spans="1:11" s="20" customFormat="1" x14ac:dyDescent="0.25">
      <c r="A91" s="18" t="s">
        <v>22</v>
      </c>
      <c r="B91" s="577"/>
      <c r="C91" s="578"/>
      <c r="D91" s="704">
        <f>[1]TDSheet!$F$105</f>
        <v>2.2000000000000002</v>
      </c>
      <c r="E91" s="704"/>
      <c r="F91" s="581">
        <f>[2]TDSheet!$F$105</f>
        <v>2.8439999999999999</v>
      </c>
      <c r="G91" s="584"/>
      <c r="H91" s="117"/>
      <c r="I91" s="117"/>
    </row>
    <row r="92" spans="1:11" s="20" customFormat="1" x14ac:dyDescent="0.25">
      <c r="A92" s="18" t="s">
        <v>23</v>
      </c>
      <c r="B92" s="577"/>
      <c r="C92" s="578"/>
      <c r="D92" s="704">
        <f>[1]TDSheet!$G$105</f>
        <v>5.8</v>
      </c>
      <c r="E92" s="704"/>
      <c r="F92" s="581">
        <f>[2]TDSheet!$G$105</f>
        <v>7.4</v>
      </c>
      <c r="G92" s="584"/>
      <c r="H92" s="117"/>
      <c r="I92" s="117"/>
    </row>
    <row r="93" spans="1:11" s="20" customFormat="1" x14ac:dyDescent="0.25">
      <c r="A93" s="18" t="s">
        <v>24</v>
      </c>
      <c r="B93" s="577"/>
      <c r="C93" s="578"/>
      <c r="D93" s="704">
        <f>[1]TDSheet!$H$105</f>
        <v>82.6</v>
      </c>
      <c r="E93" s="704"/>
      <c r="F93" s="593">
        <f>[2]TDSheet!$H$105</f>
        <v>105.12</v>
      </c>
      <c r="G93" s="594"/>
      <c r="H93" s="117"/>
      <c r="I93" s="117"/>
    </row>
    <row r="94" spans="1:11" s="20" customFormat="1" ht="15.75" thickBot="1" x14ac:dyDescent="0.3">
      <c r="A94" s="21" t="s">
        <v>26</v>
      </c>
      <c r="B94" s="579"/>
      <c r="C94" s="580"/>
      <c r="D94" s="705">
        <f>[1]TDSheet!$I$105</f>
        <v>0.1</v>
      </c>
      <c r="E94" s="705"/>
      <c r="F94" s="603">
        <f>[2]TDSheet!$I$105</f>
        <v>0.12</v>
      </c>
      <c r="G94" s="687"/>
      <c r="H94" s="117"/>
      <c r="I94" s="117"/>
    </row>
    <row r="95" spans="1:11" s="2" customFormat="1" ht="15.75" thickBot="1" x14ac:dyDescent="0.3">
      <c r="A95" s="16"/>
      <c r="B95" s="88"/>
      <c r="C95" s="88"/>
      <c r="D95" s="89"/>
      <c r="E95" s="89"/>
      <c r="F95" s="88"/>
      <c r="G95" s="90"/>
      <c r="H95" s="117"/>
      <c r="I95" s="117"/>
      <c r="J95" s="20"/>
      <c r="K95" s="20"/>
    </row>
    <row r="96" spans="1:11" s="2" customFormat="1" ht="32.25" customHeight="1" x14ac:dyDescent="0.25">
      <c r="A96" s="718" t="s">
        <v>28</v>
      </c>
      <c r="B96" s="485" t="s">
        <v>542</v>
      </c>
      <c r="C96" s="485"/>
      <c r="D96" s="485"/>
      <c r="E96" s="485"/>
      <c r="F96" s="485"/>
      <c r="G96" s="486"/>
      <c r="H96" s="117"/>
      <c r="I96" s="117"/>
      <c r="J96" s="20"/>
      <c r="K96" s="20"/>
    </row>
    <row r="97" spans="1:11" s="2" customFormat="1" ht="78.75" customHeight="1" thickBot="1" x14ac:dyDescent="0.3">
      <c r="A97" s="719"/>
      <c r="B97" s="489"/>
      <c r="C97" s="489"/>
      <c r="D97" s="489"/>
      <c r="E97" s="489"/>
      <c r="F97" s="489"/>
      <c r="G97" s="490"/>
      <c r="H97" s="117"/>
      <c r="I97" s="117"/>
      <c r="J97" s="20"/>
      <c r="K97" s="20"/>
    </row>
    <row r="98" spans="1:11" ht="15.75" thickBot="1" x14ac:dyDescent="0.3"/>
    <row r="99" spans="1:11" s="40" customFormat="1" ht="25.5" customHeight="1" x14ac:dyDescent="0.25">
      <c r="A99" s="79" t="s">
        <v>0</v>
      </c>
      <c r="B99" s="671" t="s">
        <v>698</v>
      </c>
      <c r="C99" s="671"/>
      <c r="D99" s="671"/>
      <c r="E99" s="671"/>
      <c r="F99" s="671"/>
      <c r="G99" s="672"/>
      <c r="H99" s="116"/>
      <c r="I99" s="116"/>
    </row>
    <row r="100" spans="1:11" s="1" customFormat="1" ht="24.75" customHeight="1" x14ac:dyDescent="0.25">
      <c r="A100" s="41" t="s">
        <v>2</v>
      </c>
      <c r="B100" s="677" t="s">
        <v>539</v>
      </c>
      <c r="C100" s="677"/>
      <c r="D100" s="677"/>
      <c r="E100" s="677"/>
      <c r="F100" s="677"/>
      <c r="G100" s="678"/>
      <c r="H100" s="80"/>
      <c r="I100" s="80"/>
      <c r="J100" s="43"/>
      <c r="K100" s="43"/>
    </row>
    <row r="101" spans="1:11" s="1" customFormat="1" ht="18.75" customHeight="1" x14ac:dyDescent="0.25">
      <c r="A101" s="41" t="s">
        <v>4</v>
      </c>
      <c r="B101" s="507" t="s">
        <v>591</v>
      </c>
      <c r="C101" s="507"/>
      <c r="D101" s="507"/>
      <c r="E101" s="507"/>
      <c r="F101" s="507"/>
      <c r="G101" s="508"/>
      <c r="H101" s="80"/>
      <c r="I101" s="80"/>
      <c r="J101" s="43"/>
      <c r="K101" s="43"/>
    </row>
    <row r="102" spans="1:11" s="43" customFormat="1" ht="45.75" customHeight="1" x14ac:dyDescent="0.25">
      <c r="A102" s="45" t="s">
        <v>5</v>
      </c>
      <c r="B102" s="706" t="s">
        <v>6</v>
      </c>
      <c r="C102" s="706"/>
      <c r="D102" s="706"/>
      <c r="E102" s="706"/>
      <c r="F102" s="706"/>
      <c r="G102" s="707"/>
      <c r="H102" s="80"/>
      <c r="I102" s="80"/>
    </row>
    <row r="103" spans="1:11" x14ac:dyDescent="0.25">
      <c r="A103" s="696" t="s">
        <v>7</v>
      </c>
      <c r="B103" s="514" t="s">
        <v>9</v>
      </c>
      <c r="C103" s="514"/>
      <c r="D103" s="514"/>
      <c r="E103" s="514"/>
      <c r="F103" s="514"/>
      <c r="G103" s="515"/>
    </row>
    <row r="104" spans="1:11" x14ac:dyDescent="0.25">
      <c r="A104" s="696"/>
      <c r="B104" s="514" t="s">
        <v>10</v>
      </c>
      <c r="C104" s="514"/>
      <c r="D104" s="514"/>
      <c r="E104" s="514"/>
      <c r="F104" s="514"/>
      <c r="G104" s="515"/>
    </row>
    <row r="105" spans="1:11" s="1" customFormat="1" ht="20.25" customHeight="1" x14ac:dyDescent="0.25">
      <c r="A105" s="696"/>
      <c r="B105" s="697"/>
      <c r="C105" s="697"/>
      <c r="D105" s="269" t="s">
        <v>8</v>
      </c>
      <c r="E105" s="269" t="s">
        <v>11</v>
      </c>
      <c r="F105" s="269" t="s">
        <v>8</v>
      </c>
      <c r="G105" s="46" t="s">
        <v>11</v>
      </c>
      <c r="H105" s="80"/>
      <c r="I105" s="80"/>
      <c r="J105" s="43"/>
      <c r="K105" s="43"/>
    </row>
    <row r="106" spans="1:11" s="1" customFormat="1" ht="20.25" customHeight="1" x14ac:dyDescent="0.25">
      <c r="A106" s="47" t="s">
        <v>540</v>
      </c>
      <c r="B106" s="697"/>
      <c r="C106" s="697"/>
      <c r="D106" s="62">
        <v>76</v>
      </c>
      <c r="E106" s="269">
        <v>72.2</v>
      </c>
      <c r="F106" s="62">
        <v>90</v>
      </c>
      <c r="G106" s="48">
        <v>85</v>
      </c>
      <c r="H106" s="80"/>
      <c r="I106" s="80"/>
      <c r="J106" s="43"/>
      <c r="K106" s="43"/>
    </row>
    <row r="107" spans="1:11" s="1" customFormat="1" ht="33.75" customHeight="1" x14ac:dyDescent="0.25">
      <c r="A107" s="205" t="s">
        <v>529</v>
      </c>
      <c r="B107" s="697"/>
      <c r="C107" s="697"/>
      <c r="D107" s="60">
        <v>0</v>
      </c>
      <c r="E107" s="63">
        <v>47</v>
      </c>
      <c r="F107" s="263">
        <v>0</v>
      </c>
      <c r="G107" s="64">
        <v>55.5</v>
      </c>
      <c r="H107" s="80"/>
      <c r="I107" s="80"/>
      <c r="J107" s="43"/>
      <c r="K107" s="43"/>
    </row>
    <row r="108" spans="1:11" s="110" customFormat="1" ht="20.25" customHeight="1" x14ac:dyDescent="0.25">
      <c r="A108" s="47" t="s">
        <v>143</v>
      </c>
      <c r="B108" s="697"/>
      <c r="C108" s="697"/>
      <c r="D108" s="60">
        <v>11</v>
      </c>
      <c r="E108" s="181">
        <v>9.1999999999999993</v>
      </c>
      <c r="F108" s="60">
        <v>13</v>
      </c>
      <c r="G108" s="129">
        <v>10.8</v>
      </c>
      <c r="H108" s="244"/>
      <c r="I108" s="244"/>
      <c r="J108" s="364"/>
      <c r="K108" s="364"/>
    </row>
    <row r="109" spans="1:11" s="110" customFormat="1" ht="20.25" customHeight="1" x14ac:dyDescent="0.25">
      <c r="A109" s="47" t="s">
        <v>535</v>
      </c>
      <c r="B109" s="697"/>
      <c r="C109" s="697"/>
      <c r="D109" s="60">
        <v>2.8</v>
      </c>
      <c r="E109" s="62">
        <v>1.8</v>
      </c>
      <c r="F109" s="60">
        <v>3.3</v>
      </c>
      <c r="G109" s="129">
        <v>2.1</v>
      </c>
      <c r="H109" s="244"/>
      <c r="I109" s="244"/>
      <c r="J109" s="364"/>
      <c r="K109" s="364"/>
    </row>
    <row r="110" spans="1:11" s="110" customFormat="1" ht="20.25" customHeight="1" x14ac:dyDescent="0.25">
      <c r="A110" s="47" t="s">
        <v>14</v>
      </c>
      <c r="B110" s="697"/>
      <c r="C110" s="697"/>
      <c r="D110" s="60">
        <v>4.5999999999999996</v>
      </c>
      <c r="E110" s="62">
        <v>4.5999999999999996</v>
      </c>
      <c r="F110" s="60">
        <v>5.4</v>
      </c>
      <c r="G110" s="48">
        <v>5.4</v>
      </c>
      <c r="H110" s="244"/>
      <c r="I110" s="244"/>
      <c r="J110" s="364"/>
      <c r="K110" s="364"/>
    </row>
    <row r="111" spans="1:11" s="110" customFormat="1" ht="20.25" customHeight="1" x14ac:dyDescent="0.25">
      <c r="A111" s="47" t="s">
        <v>254</v>
      </c>
      <c r="B111" s="697"/>
      <c r="C111" s="697"/>
      <c r="D111" s="60" t="s">
        <v>472</v>
      </c>
      <c r="E111" s="62">
        <v>2.2000000000000002</v>
      </c>
      <c r="F111" s="60" t="s">
        <v>720</v>
      </c>
      <c r="G111" s="48">
        <v>2.6</v>
      </c>
      <c r="H111" s="244"/>
      <c r="I111" s="244"/>
      <c r="J111" s="364"/>
      <c r="K111" s="364"/>
    </row>
    <row r="112" spans="1:11" s="110" customFormat="1" ht="20.25" customHeight="1" x14ac:dyDescent="0.25">
      <c r="A112" s="47" t="s">
        <v>236</v>
      </c>
      <c r="B112" s="697"/>
      <c r="C112" s="697"/>
      <c r="D112" s="60">
        <v>6.4</v>
      </c>
      <c r="E112" s="62">
        <v>6.4</v>
      </c>
      <c r="F112" s="60">
        <v>7.6</v>
      </c>
      <c r="G112" s="48">
        <v>7.6</v>
      </c>
      <c r="H112" s="244"/>
      <c r="I112" s="244"/>
      <c r="J112" s="364"/>
      <c r="K112" s="364"/>
    </row>
    <row r="113" spans="1:11" s="110" customFormat="1" ht="20.25" customHeight="1" x14ac:dyDescent="0.25">
      <c r="A113" s="196" t="s">
        <v>245</v>
      </c>
      <c r="B113" s="697"/>
      <c r="C113" s="697"/>
      <c r="D113" s="60">
        <v>0</v>
      </c>
      <c r="E113" s="63">
        <v>68.7</v>
      </c>
      <c r="F113" s="132">
        <v>0</v>
      </c>
      <c r="G113" s="64">
        <v>81.2</v>
      </c>
      <c r="H113" s="244"/>
      <c r="I113" s="244"/>
      <c r="J113" s="364"/>
      <c r="K113" s="364"/>
    </row>
    <row r="114" spans="1:11" s="110" customFormat="1" ht="20.25" customHeight="1" x14ac:dyDescent="0.25">
      <c r="A114" s="82" t="s">
        <v>171</v>
      </c>
      <c r="B114" s="697"/>
      <c r="C114" s="697"/>
      <c r="D114" s="60">
        <v>2</v>
      </c>
      <c r="E114" s="62">
        <v>2</v>
      </c>
      <c r="F114" s="60">
        <v>2.7</v>
      </c>
      <c r="G114" s="48">
        <v>2.7</v>
      </c>
      <c r="H114" s="244"/>
      <c r="I114" s="244"/>
      <c r="J114" s="364"/>
      <c r="K114" s="364"/>
    </row>
    <row r="115" spans="1:11" s="110" customFormat="1" ht="20.25" customHeight="1" x14ac:dyDescent="0.25">
      <c r="A115" s="196" t="s">
        <v>537</v>
      </c>
      <c r="B115" s="708"/>
      <c r="C115" s="708"/>
      <c r="D115" s="66">
        <v>0</v>
      </c>
      <c r="E115" s="136">
        <v>55</v>
      </c>
      <c r="F115" s="66">
        <v>0</v>
      </c>
      <c r="G115" s="137">
        <v>65</v>
      </c>
      <c r="H115" s="244"/>
      <c r="I115" s="244"/>
      <c r="J115" s="364"/>
      <c r="K115" s="364"/>
    </row>
    <row r="116" spans="1:11" s="1" customFormat="1" ht="20.25" customHeight="1" x14ac:dyDescent="0.25">
      <c r="A116" s="104" t="s">
        <v>508</v>
      </c>
      <c r="B116" s="708"/>
      <c r="C116" s="708"/>
      <c r="D116" s="178">
        <v>0</v>
      </c>
      <c r="E116" s="134">
        <v>5</v>
      </c>
      <c r="F116" s="178">
        <v>0</v>
      </c>
      <c r="G116" s="68">
        <v>5</v>
      </c>
      <c r="H116" s="80"/>
      <c r="I116" s="80"/>
      <c r="J116" s="43"/>
      <c r="K116" s="43"/>
    </row>
    <row r="117" spans="1:11" s="2" customFormat="1" ht="15.75" thickBot="1" x14ac:dyDescent="0.3">
      <c r="A117" s="50" t="s">
        <v>16</v>
      </c>
      <c r="B117" s="698"/>
      <c r="C117" s="698"/>
      <c r="D117" s="260"/>
      <c r="E117" s="106">
        <v>60</v>
      </c>
      <c r="F117" s="260">
        <v>0</v>
      </c>
      <c r="G117" s="53">
        <v>70</v>
      </c>
      <c r="H117" s="117"/>
      <c r="I117" s="117"/>
      <c r="J117" s="20"/>
      <c r="K117" s="20"/>
    </row>
    <row r="118" spans="1:11" s="81" customFormat="1" ht="15.75" customHeight="1" thickBot="1" x14ac:dyDescent="0.3">
      <c r="A118" s="701"/>
      <c r="B118" s="702"/>
      <c r="C118" s="702"/>
      <c r="D118" s="702"/>
      <c r="E118" s="702"/>
      <c r="F118" s="702"/>
      <c r="G118" s="703"/>
      <c r="H118" s="119"/>
      <c r="I118" s="119"/>
      <c r="J118" s="107"/>
      <c r="K118" s="107"/>
    </row>
    <row r="119" spans="1:11" s="2" customFormat="1" x14ac:dyDescent="0.25">
      <c r="A119" s="519" t="s">
        <v>20</v>
      </c>
      <c r="B119" s="520"/>
      <c r="C119" s="520"/>
      <c r="D119" s="520"/>
      <c r="E119" s="520"/>
      <c r="F119" s="520"/>
      <c r="G119" s="521"/>
      <c r="H119" s="117"/>
      <c r="I119" s="117"/>
      <c r="J119" s="20"/>
      <c r="K119" s="20"/>
    </row>
    <row r="120" spans="1:11" s="2" customFormat="1" x14ac:dyDescent="0.25">
      <c r="A120" s="87" t="s">
        <v>27</v>
      </c>
      <c r="B120" s="517"/>
      <c r="C120" s="517"/>
      <c r="D120" s="517" t="s">
        <v>316</v>
      </c>
      <c r="E120" s="517"/>
      <c r="F120" s="517" t="s">
        <v>247</v>
      </c>
      <c r="G120" s="518"/>
      <c r="H120" s="117"/>
      <c r="I120" s="117"/>
      <c r="J120" s="20"/>
      <c r="K120" s="20"/>
    </row>
    <row r="121" spans="1:11" s="2" customFormat="1" x14ac:dyDescent="0.25">
      <c r="A121" s="500" t="s">
        <v>25</v>
      </c>
      <c r="B121" s="501"/>
      <c r="C121" s="501"/>
      <c r="D121" s="501"/>
      <c r="E121" s="501"/>
      <c r="F121" s="501"/>
      <c r="G121" s="502"/>
      <c r="H121" s="117"/>
      <c r="I121" s="117"/>
      <c r="J121" s="20"/>
      <c r="K121" s="20"/>
    </row>
    <row r="122" spans="1:11" s="20" customFormat="1" x14ac:dyDescent="0.25">
      <c r="A122" s="18" t="s">
        <v>21</v>
      </c>
      <c r="B122" s="575"/>
      <c r="C122" s="576"/>
      <c r="D122" s="704">
        <f>[1]TDSheet!$E$398</f>
        <v>4.8</v>
      </c>
      <c r="E122" s="704"/>
      <c r="F122" s="581">
        <f>[2]TDSheet!$E$397</f>
        <v>5.8</v>
      </c>
      <c r="G122" s="584"/>
      <c r="H122" s="117"/>
      <c r="I122" s="117"/>
    </row>
    <row r="123" spans="1:11" s="20" customFormat="1" x14ac:dyDescent="0.25">
      <c r="A123" s="18" t="s">
        <v>22</v>
      </c>
      <c r="B123" s="577"/>
      <c r="C123" s="578"/>
      <c r="D123" s="704">
        <f>[1]TDSheet!$F$398</f>
        <v>2.1</v>
      </c>
      <c r="E123" s="704"/>
      <c r="F123" s="581">
        <f>[2]TDSheet!$F$397</f>
        <v>2.5</v>
      </c>
      <c r="G123" s="584"/>
      <c r="H123" s="117"/>
      <c r="I123" s="117"/>
    </row>
    <row r="124" spans="1:11" s="20" customFormat="1" x14ac:dyDescent="0.25">
      <c r="A124" s="18" t="s">
        <v>23</v>
      </c>
      <c r="B124" s="577"/>
      <c r="C124" s="578"/>
      <c r="D124" s="704">
        <f>[1]TDSheet!$G$398</f>
        <v>5.7</v>
      </c>
      <c r="E124" s="704"/>
      <c r="F124" s="581">
        <f>[2]TDSheet!$G$397</f>
        <v>6.7</v>
      </c>
      <c r="G124" s="584"/>
      <c r="H124" s="117"/>
      <c r="I124" s="117"/>
    </row>
    <row r="125" spans="1:11" s="20" customFormat="1" x14ac:dyDescent="0.25">
      <c r="A125" s="18" t="s">
        <v>24</v>
      </c>
      <c r="B125" s="577"/>
      <c r="C125" s="578"/>
      <c r="D125" s="704">
        <f>[1]TDSheet!$H$398</f>
        <v>76.52</v>
      </c>
      <c r="E125" s="704"/>
      <c r="F125" s="581">
        <f>[2]TDSheet!$H$397</f>
        <v>90.2</v>
      </c>
      <c r="G125" s="584"/>
      <c r="H125" s="117"/>
      <c r="I125" s="117"/>
    </row>
    <row r="126" spans="1:11" s="20" customFormat="1" ht="15.75" thickBot="1" x14ac:dyDescent="0.3">
      <c r="A126" s="21" t="s">
        <v>26</v>
      </c>
      <c r="B126" s="579"/>
      <c r="C126" s="580"/>
      <c r="D126" s="705">
        <f>[1]TDSheet!$I$398</f>
        <v>0.1</v>
      </c>
      <c r="E126" s="705"/>
      <c r="F126" s="603">
        <f>[2]TDSheet!$I$397</f>
        <v>0.12</v>
      </c>
      <c r="G126" s="687"/>
      <c r="H126" s="117"/>
      <c r="I126" s="117"/>
    </row>
    <row r="127" spans="1:11" s="2" customFormat="1" ht="15.75" thickBot="1" x14ac:dyDescent="0.3">
      <c r="A127" s="16"/>
      <c r="B127" s="88"/>
      <c r="C127" s="88"/>
      <c r="D127" s="89"/>
      <c r="E127" s="89"/>
      <c r="F127" s="88"/>
      <c r="G127" s="90"/>
      <c r="H127" s="117"/>
      <c r="I127" s="117"/>
      <c r="J127" s="20"/>
      <c r="K127" s="20"/>
    </row>
    <row r="128" spans="1:11" s="2" customFormat="1" ht="32.25" customHeight="1" x14ac:dyDescent="0.25">
      <c r="A128" s="718" t="s">
        <v>28</v>
      </c>
      <c r="B128" s="485" t="s">
        <v>541</v>
      </c>
      <c r="C128" s="485"/>
      <c r="D128" s="485"/>
      <c r="E128" s="485"/>
      <c r="F128" s="485"/>
      <c r="G128" s="486"/>
      <c r="H128" s="117"/>
      <c r="I128" s="117"/>
      <c r="J128" s="20"/>
      <c r="K128" s="20"/>
    </row>
    <row r="129" spans="1:11" s="2" customFormat="1" ht="104.25" customHeight="1" thickBot="1" x14ac:dyDescent="0.3">
      <c r="A129" s="719"/>
      <c r="B129" s="489"/>
      <c r="C129" s="489"/>
      <c r="D129" s="489"/>
      <c r="E129" s="489"/>
      <c r="F129" s="489"/>
      <c r="G129" s="490"/>
      <c r="H129" s="117"/>
      <c r="I129" s="117"/>
      <c r="J129" s="20"/>
      <c r="K129" s="20"/>
    </row>
    <row r="130" spans="1:11" ht="15.75" thickBot="1" x14ac:dyDescent="0.3"/>
    <row r="131" spans="1:11" s="40" customFormat="1" ht="25.5" customHeight="1" x14ac:dyDescent="0.25">
      <c r="A131" s="79" t="s">
        <v>0</v>
      </c>
      <c r="B131" s="671" t="s">
        <v>699</v>
      </c>
      <c r="C131" s="671"/>
      <c r="D131" s="671"/>
      <c r="E131" s="671"/>
      <c r="F131" s="671"/>
      <c r="G131" s="672"/>
      <c r="H131" s="116"/>
      <c r="I131" s="116"/>
    </row>
    <row r="132" spans="1:11" s="1" customFormat="1" ht="24.75" customHeight="1" x14ac:dyDescent="0.25">
      <c r="A132" s="41" t="s">
        <v>2</v>
      </c>
      <c r="B132" s="677" t="s">
        <v>544</v>
      </c>
      <c r="C132" s="677"/>
      <c r="D132" s="677"/>
      <c r="E132" s="677"/>
      <c r="F132" s="677"/>
      <c r="G132" s="678"/>
      <c r="H132" s="80"/>
      <c r="I132" s="80"/>
      <c r="J132" s="43"/>
      <c r="K132" s="43"/>
    </row>
    <row r="133" spans="1:11" s="1" customFormat="1" ht="18.75" customHeight="1" x14ac:dyDescent="0.25">
      <c r="A133" s="41" t="s">
        <v>4</v>
      </c>
      <c r="B133" s="507" t="s">
        <v>592</v>
      </c>
      <c r="C133" s="507"/>
      <c r="D133" s="507"/>
      <c r="E133" s="507"/>
      <c r="F133" s="507"/>
      <c r="G133" s="508"/>
      <c r="H133" s="80"/>
      <c r="I133" s="80"/>
      <c r="J133" s="43"/>
      <c r="K133" s="43"/>
    </row>
    <row r="134" spans="1:11" s="43" customFormat="1" ht="45.75" customHeight="1" x14ac:dyDescent="0.25">
      <c r="A134" s="45" t="s">
        <v>5</v>
      </c>
      <c r="B134" s="706" t="s">
        <v>6</v>
      </c>
      <c r="C134" s="706"/>
      <c r="D134" s="706"/>
      <c r="E134" s="706"/>
      <c r="F134" s="706"/>
      <c r="G134" s="707"/>
      <c r="H134" s="80"/>
      <c r="I134" s="80"/>
    </row>
    <row r="135" spans="1:11" x14ac:dyDescent="0.25">
      <c r="A135" s="696" t="s">
        <v>7</v>
      </c>
      <c r="B135" s="514" t="s">
        <v>9</v>
      </c>
      <c r="C135" s="514"/>
      <c r="D135" s="514"/>
      <c r="E135" s="514"/>
      <c r="F135" s="514"/>
      <c r="G135" s="515"/>
    </row>
    <row r="136" spans="1:11" x14ac:dyDescent="0.25">
      <c r="A136" s="696"/>
      <c r="B136" s="514" t="s">
        <v>10</v>
      </c>
      <c r="C136" s="514"/>
      <c r="D136" s="514"/>
      <c r="E136" s="514"/>
      <c r="F136" s="514"/>
      <c r="G136" s="515"/>
    </row>
    <row r="137" spans="1:11" s="1" customFormat="1" ht="20.25" customHeight="1" x14ac:dyDescent="0.25">
      <c r="A137" s="696"/>
      <c r="B137" s="697"/>
      <c r="C137" s="697"/>
      <c r="D137" s="269" t="s">
        <v>8</v>
      </c>
      <c r="E137" s="269" t="s">
        <v>11</v>
      </c>
      <c r="F137" s="269" t="s">
        <v>8</v>
      </c>
      <c r="G137" s="46" t="s">
        <v>11</v>
      </c>
      <c r="H137" s="80"/>
      <c r="I137" s="80"/>
      <c r="J137" s="43"/>
      <c r="K137" s="43"/>
    </row>
    <row r="138" spans="1:11" s="1" customFormat="1" ht="20.25" customHeight="1" x14ac:dyDescent="0.25">
      <c r="A138" s="47" t="s">
        <v>519</v>
      </c>
      <c r="B138" s="697"/>
      <c r="C138" s="697"/>
      <c r="D138" s="62">
        <v>48</v>
      </c>
      <c r="E138" s="62">
        <v>45.6</v>
      </c>
      <c r="F138" s="62">
        <v>67.2</v>
      </c>
      <c r="G138" s="48">
        <v>63.8</v>
      </c>
      <c r="H138" s="80"/>
      <c r="I138" s="80"/>
      <c r="J138" s="43"/>
      <c r="K138" s="43"/>
    </row>
    <row r="139" spans="1:11" s="1" customFormat="1" ht="20.25" customHeight="1" x14ac:dyDescent="0.25">
      <c r="A139" s="145" t="s">
        <v>522</v>
      </c>
      <c r="B139" s="697"/>
      <c r="C139" s="697"/>
      <c r="D139" s="263">
        <v>0</v>
      </c>
      <c r="E139" s="63">
        <v>21</v>
      </c>
      <c r="F139" s="263">
        <v>0</v>
      </c>
      <c r="G139" s="64">
        <v>29.5</v>
      </c>
      <c r="H139" s="80"/>
      <c r="I139" s="80"/>
      <c r="J139" s="43"/>
      <c r="K139" s="43"/>
    </row>
    <row r="140" spans="1:11" s="1" customFormat="1" ht="20.25" customHeight="1" x14ac:dyDescent="0.25">
      <c r="A140" s="259" t="s">
        <v>304</v>
      </c>
      <c r="B140" s="697"/>
      <c r="C140" s="697"/>
      <c r="D140" s="60">
        <v>23.5</v>
      </c>
      <c r="E140" s="62">
        <v>23.5</v>
      </c>
      <c r="F140" s="60">
        <v>33</v>
      </c>
      <c r="G140" s="129">
        <v>33</v>
      </c>
      <c r="H140" s="80"/>
      <c r="I140" s="80"/>
      <c r="J140" s="43"/>
      <c r="K140" s="43"/>
    </row>
    <row r="141" spans="1:11" s="1" customFormat="1" ht="20.25" customHeight="1" x14ac:dyDescent="0.25">
      <c r="A141" s="259" t="s">
        <v>523</v>
      </c>
      <c r="B141" s="697"/>
      <c r="C141" s="697"/>
      <c r="D141" s="60">
        <v>0.4</v>
      </c>
      <c r="E141" s="62">
        <v>0.3</v>
      </c>
      <c r="F141" s="60">
        <v>0.6</v>
      </c>
      <c r="G141" s="48">
        <v>0.5</v>
      </c>
      <c r="H141" s="80"/>
      <c r="I141" s="80"/>
      <c r="J141" s="43"/>
      <c r="K141" s="43"/>
    </row>
    <row r="142" spans="1:11" s="1" customFormat="1" ht="20.25" customHeight="1" x14ac:dyDescent="0.25">
      <c r="A142" s="259" t="s">
        <v>189</v>
      </c>
      <c r="B142" s="697"/>
      <c r="C142" s="697"/>
      <c r="D142" s="60">
        <v>1.1000000000000001</v>
      </c>
      <c r="E142" s="62">
        <v>1.1000000000000001</v>
      </c>
      <c r="F142" s="60">
        <v>1.5</v>
      </c>
      <c r="G142" s="48">
        <v>1.5</v>
      </c>
      <c r="H142" s="80"/>
      <c r="I142" s="80"/>
      <c r="J142" s="43"/>
      <c r="K142" s="43"/>
    </row>
    <row r="143" spans="1:11" s="1" customFormat="1" ht="20.25" customHeight="1" x14ac:dyDescent="0.25">
      <c r="A143" s="259" t="s">
        <v>188</v>
      </c>
      <c r="B143" s="697"/>
      <c r="C143" s="697"/>
      <c r="D143" s="60">
        <v>1.3</v>
      </c>
      <c r="E143" s="62">
        <v>1.3</v>
      </c>
      <c r="F143" s="60">
        <v>1.5</v>
      </c>
      <c r="G143" s="48">
        <v>1.5</v>
      </c>
      <c r="H143" s="80"/>
      <c r="I143" s="80"/>
      <c r="J143" s="43"/>
      <c r="K143" s="43"/>
    </row>
    <row r="144" spans="1:11" s="1" customFormat="1" ht="20.25" customHeight="1" x14ac:dyDescent="0.25">
      <c r="A144" s="82" t="s">
        <v>129</v>
      </c>
      <c r="B144" s="697"/>
      <c r="C144" s="697"/>
      <c r="D144" s="60">
        <v>1.7</v>
      </c>
      <c r="E144" s="62">
        <v>1.7</v>
      </c>
      <c r="F144" s="60">
        <v>2.4</v>
      </c>
      <c r="G144" s="48">
        <v>2.4</v>
      </c>
      <c r="H144" s="80"/>
      <c r="I144" s="80"/>
      <c r="J144" s="43"/>
      <c r="K144" s="43"/>
    </row>
    <row r="145" spans="1:11" s="1" customFormat="1" ht="20.25" customHeight="1" x14ac:dyDescent="0.25">
      <c r="A145" s="104" t="s">
        <v>236</v>
      </c>
      <c r="B145" s="708"/>
      <c r="C145" s="708"/>
      <c r="D145" s="66">
        <v>4.2</v>
      </c>
      <c r="E145" s="134">
        <v>4.2</v>
      </c>
      <c r="F145" s="66">
        <v>6.1</v>
      </c>
      <c r="G145" s="68">
        <v>6.1</v>
      </c>
      <c r="H145" s="80"/>
      <c r="I145" s="80"/>
      <c r="J145" s="43"/>
      <c r="K145" s="43"/>
    </row>
    <row r="146" spans="1:11" s="1" customFormat="1" ht="20.25" customHeight="1" x14ac:dyDescent="0.25">
      <c r="A146" s="104" t="s">
        <v>235</v>
      </c>
      <c r="B146" s="708"/>
      <c r="C146" s="708"/>
      <c r="D146" s="178" t="s">
        <v>459</v>
      </c>
      <c r="E146" s="134">
        <v>4.2</v>
      </c>
      <c r="F146" s="178" t="s">
        <v>548</v>
      </c>
      <c r="G146" s="68">
        <v>5.9</v>
      </c>
      <c r="H146" s="80"/>
      <c r="I146" s="80"/>
      <c r="J146" s="43"/>
      <c r="K146" s="43"/>
    </row>
    <row r="147" spans="1:11" s="1" customFormat="1" ht="20.25" customHeight="1" x14ac:dyDescent="0.25">
      <c r="A147" s="196" t="s">
        <v>245</v>
      </c>
      <c r="B147" s="708"/>
      <c r="C147" s="708"/>
      <c r="D147" s="178">
        <v>0</v>
      </c>
      <c r="E147" s="136">
        <v>55.8</v>
      </c>
      <c r="F147" s="178">
        <v>0</v>
      </c>
      <c r="G147" s="137">
        <v>78.099999999999994</v>
      </c>
      <c r="H147" s="80"/>
      <c r="I147" s="80"/>
      <c r="J147" s="43"/>
      <c r="K147" s="43"/>
    </row>
    <row r="148" spans="1:11" s="2" customFormat="1" ht="15.75" thickBot="1" x14ac:dyDescent="0.3">
      <c r="A148" s="50" t="s">
        <v>16</v>
      </c>
      <c r="B148" s="698"/>
      <c r="C148" s="698"/>
      <c r="D148" s="260"/>
      <c r="E148" s="106">
        <v>50</v>
      </c>
      <c r="F148" s="260">
        <v>0</v>
      </c>
      <c r="G148" s="53">
        <v>70</v>
      </c>
      <c r="H148" s="117"/>
      <c r="I148" s="117"/>
      <c r="J148" s="20"/>
      <c r="K148" s="20"/>
    </row>
    <row r="149" spans="1:11" s="81" customFormat="1" ht="15.75" customHeight="1" thickBot="1" x14ac:dyDescent="0.3">
      <c r="A149" s="701"/>
      <c r="B149" s="702"/>
      <c r="C149" s="702"/>
      <c r="D149" s="702"/>
      <c r="E149" s="702"/>
      <c r="F149" s="702"/>
      <c r="G149" s="703"/>
      <c r="H149" s="119"/>
      <c r="I149" s="119"/>
      <c r="J149" s="107"/>
      <c r="K149" s="107"/>
    </row>
    <row r="150" spans="1:11" s="2" customFormat="1" x14ac:dyDescent="0.25">
      <c r="A150" s="519" t="s">
        <v>20</v>
      </c>
      <c r="B150" s="520"/>
      <c r="C150" s="520"/>
      <c r="D150" s="520"/>
      <c r="E150" s="520"/>
      <c r="F150" s="520"/>
      <c r="G150" s="521"/>
      <c r="H150" s="117"/>
      <c r="I150" s="117"/>
      <c r="J150" s="20"/>
      <c r="K150" s="20"/>
    </row>
    <row r="151" spans="1:11" s="2" customFormat="1" x14ac:dyDescent="0.25">
      <c r="A151" s="87" t="s">
        <v>27</v>
      </c>
      <c r="B151" s="517"/>
      <c r="C151" s="517"/>
      <c r="D151" s="517" t="s">
        <v>545</v>
      </c>
      <c r="E151" s="517"/>
      <c r="F151" s="517" t="s">
        <v>247</v>
      </c>
      <c r="G151" s="518"/>
      <c r="H151" s="117"/>
      <c r="I151" s="117"/>
      <c r="J151" s="20"/>
      <c r="K151" s="20"/>
    </row>
    <row r="152" spans="1:11" s="2" customFormat="1" x14ac:dyDescent="0.25">
      <c r="A152" s="500" t="s">
        <v>25</v>
      </c>
      <c r="B152" s="501"/>
      <c r="C152" s="501"/>
      <c r="D152" s="501"/>
      <c r="E152" s="501"/>
      <c r="F152" s="501"/>
      <c r="G152" s="502"/>
      <c r="H152" s="117"/>
      <c r="I152" s="117"/>
      <c r="J152" s="20"/>
      <c r="K152" s="20"/>
    </row>
    <row r="153" spans="1:11" s="20" customFormat="1" x14ac:dyDescent="0.25">
      <c r="A153" s="18" t="s">
        <v>21</v>
      </c>
      <c r="B153" s="575"/>
      <c r="C153" s="576"/>
      <c r="D153" s="704">
        <f>[1]TDSheet!$E$183</f>
        <v>5.3</v>
      </c>
      <c r="E153" s="704"/>
      <c r="F153" s="581">
        <f>[2]TDSheet!$E$182</f>
        <v>8.4</v>
      </c>
      <c r="G153" s="584"/>
      <c r="H153" s="117"/>
      <c r="I153" s="117"/>
    </row>
    <row r="154" spans="1:11" s="20" customFormat="1" x14ac:dyDescent="0.25">
      <c r="A154" s="18" t="s">
        <v>22</v>
      </c>
      <c r="B154" s="577"/>
      <c r="C154" s="578"/>
      <c r="D154" s="704">
        <f>[1]TDSheet!$F$183</f>
        <v>2.4</v>
      </c>
      <c r="E154" s="704"/>
      <c r="F154" s="581">
        <f>[2]TDSheet!$F$182</f>
        <v>5.5</v>
      </c>
      <c r="G154" s="584"/>
      <c r="H154" s="117"/>
      <c r="I154" s="117"/>
    </row>
    <row r="155" spans="1:11" s="20" customFormat="1" x14ac:dyDescent="0.25">
      <c r="A155" s="18" t="s">
        <v>23</v>
      </c>
      <c r="B155" s="577"/>
      <c r="C155" s="578"/>
      <c r="D155" s="704">
        <f>[1]TDSheet!$G$183</f>
        <v>3.6</v>
      </c>
      <c r="E155" s="704"/>
      <c r="F155" s="581">
        <f>[2]TDSheet!$G$182</f>
        <v>5.2</v>
      </c>
      <c r="G155" s="584"/>
      <c r="H155" s="117"/>
      <c r="I155" s="117"/>
    </row>
    <row r="156" spans="1:11" s="20" customFormat="1" x14ac:dyDescent="0.25">
      <c r="A156" s="18" t="s">
        <v>24</v>
      </c>
      <c r="B156" s="577"/>
      <c r="C156" s="578"/>
      <c r="D156" s="710">
        <f>[1]TDSheet!$H$183</f>
        <v>70.8</v>
      </c>
      <c r="E156" s="710"/>
      <c r="F156" s="593">
        <f>[2]TDSheet!$H$182</f>
        <v>129.31</v>
      </c>
      <c r="G156" s="594"/>
      <c r="H156" s="117"/>
      <c r="I156" s="117"/>
    </row>
    <row r="157" spans="1:11" s="20" customFormat="1" ht="15.75" thickBot="1" x14ac:dyDescent="0.3">
      <c r="A157" s="21" t="s">
        <v>26</v>
      </c>
      <c r="B157" s="579"/>
      <c r="C157" s="580"/>
      <c r="D157" s="711">
        <f>[1]TDSheet!$I$183</f>
        <v>0</v>
      </c>
      <c r="E157" s="711"/>
      <c r="F157" s="603">
        <f>[2]TDSheet!$I$182</f>
        <v>0</v>
      </c>
      <c r="G157" s="687"/>
      <c r="H157" s="117"/>
      <c r="I157" s="117"/>
    </row>
    <row r="158" spans="1:11" s="2" customFormat="1" ht="15.75" thickBot="1" x14ac:dyDescent="0.3">
      <c r="A158" s="16"/>
      <c r="B158" s="88"/>
      <c r="C158" s="88"/>
      <c r="D158" s="89"/>
      <c r="E158" s="89"/>
      <c r="F158" s="88"/>
      <c r="G158" s="90"/>
      <c r="H158" s="117"/>
      <c r="I158" s="117"/>
      <c r="J158" s="20"/>
      <c r="K158" s="20"/>
    </row>
    <row r="159" spans="1:11" s="2" customFormat="1" ht="32.25" customHeight="1" x14ac:dyDescent="0.25">
      <c r="A159" s="718" t="s">
        <v>28</v>
      </c>
      <c r="B159" s="485" t="s">
        <v>547</v>
      </c>
      <c r="C159" s="485"/>
      <c r="D159" s="485"/>
      <c r="E159" s="485"/>
      <c r="F159" s="485"/>
      <c r="G159" s="486"/>
      <c r="H159" s="117"/>
      <c r="I159" s="117"/>
      <c r="J159" s="20"/>
      <c r="K159" s="20"/>
    </row>
    <row r="160" spans="1:11" s="2" customFormat="1" ht="126.75" customHeight="1" thickBot="1" x14ac:dyDescent="0.3">
      <c r="A160" s="719"/>
      <c r="B160" s="489"/>
      <c r="C160" s="489"/>
      <c r="D160" s="489"/>
      <c r="E160" s="489"/>
      <c r="F160" s="489"/>
      <c r="G160" s="490"/>
      <c r="H160" s="117"/>
      <c r="I160" s="117"/>
      <c r="J160" s="20"/>
      <c r="K160" s="20"/>
    </row>
    <row r="161" spans="1:11" ht="15.75" thickBot="1" x14ac:dyDescent="0.3"/>
    <row r="162" spans="1:11" s="40" customFormat="1" ht="25.5" customHeight="1" x14ac:dyDescent="0.25">
      <c r="A162" s="79" t="s">
        <v>0</v>
      </c>
      <c r="B162" s="671" t="s">
        <v>700</v>
      </c>
      <c r="C162" s="671"/>
      <c r="D162" s="671"/>
      <c r="E162" s="671"/>
      <c r="F162" s="671"/>
      <c r="G162" s="672"/>
      <c r="H162" s="116"/>
      <c r="I162" s="116"/>
    </row>
    <row r="163" spans="1:11" s="1" customFormat="1" ht="24.75" customHeight="1" x14ac:dyDescent="0.25">
      <c r="A163" s="41" t="s">
        <v>2</v>
      </c>
      <c r="B163" s="677" t="s">
        <v>550</v>
      </c>
      <c r="C163" s="677"/>
      <c r="D163" s="677"/>
      <c r="E163" s="677"/>
      <c r="F163" s="677"/>
      <c r="G163" s="678"/>
      <c r="H163" s="80"/>
      <c r="I163" s="80"/>
      <c r="J163" s="43"/>
      <c r="K163" s="43"/>
    </row>
    <row r="164" spans="1:11" s="1" customFormat="1" ht="18.75" customHeight="1" x14ac:dyDescent="0.25">
      <c r="A164" s="41" t="s">
        <v>4</v>
      </c>
      <c r="B164" s="507" t="s">
        <v>593</v>
      </c>
      <c r="C164" s="507"/>
      <c r="D164" s="507"/>
      <c r="E164" s="507"/>
      <c r="F164" s="507"/>
      <c r="G164" s="508"/>
      <c r="H164" s="80"/>
      <c r="I164" s="80"/>
      <c r="J164" s="43"/>
      <c r="K164" s="43"/>
    </row>
    <row r="165" spans="1:11" s="43" customFormat="1" ht="45.75" customHeight="1" x14ac:dyDescent="0.25">
      <c r="A165" s="45" t="s">
        <v>5</v>
      </c>
      <c r="B165" s="706" t="s">
        <v>6</v>
      </c>
      <c r="C165" s="706"/>
      <c r="D165" s="706"/>
      <c r="E165" s="706"/>
      <c r="F165" s="706"/>
      <c r="G165" s="707"/>
      <c r="H165" s="80"/>
      <c r="I165" s="80"/>
    </row>
    <row r="166" spans="1:11" x14ac:dyDescent="0.25">
      <c r="A166" s="696" t="s">
        <v>7</v>
      </c>
      <c r="B166" s="514" t="s">
        <v>9</v>
      </c>
      <c r="C166" s="514"/>
      <c r="D166" s="514"/>
      <c r="E166" s="514"/>
      <c r="F166" s="514"/>
      <c r="G166" s="515"/>
    </row>
    <row r="167" spans="1:11" x14ac:dyDescent="0.25">
      <c r="A167" s="696"/>
      <c r="B167" s="514" t="s">
        <v>10</v>
      </c>
      <c r="C167" s="514"/>
      <c r="D167" s="514"/>
      <c r="E167" s="514"/>
      <c r="F167" s="514"/>
      <c r="G167" s="515"/>
    </row>
    <row r="168" spans="1:11" s="1" customFormat="1" ht="20.25" customHeight="1" x14ac:dyDescent="0.25">
      <c r="A168" s="696"/>
      <c r="B168" s="697"/>
      <c r="C168" s="697"/>
      <c r="D168" s="269" t="s">
        <v>8</v>
      </c>
      <c r="E168" s="269" t="s">
        <v>11</v>
      </c>
      <c r="F168" s="269" t="s">
        <v>8</v>
      </c>
      <c r="G168" s="46" t="s">
        <v>11</v>
      </c>
      <c r="H168" s="80"/>
      <c r="I168" s="80"/>
      <c r="J168" s="43"/>
      <c r="K168" s="43"/>
    </row>
    <row r="169" spans="1:11" s="1" customFormat="1" ht="20.25" customHeight="1" x14ac:dyDescent="0.25">
      <c r="A169" s="47" t="s">
        <v>524</v>
      </c>
      <c r="B169" s="697"/>
      <c r="C169" s="697"/>
      <c r="D169" s="62">
        <v>38</v>
      </c>
      <c r="E169" s="62">
        <v>34</v>
      </c>
      <c r="F169" s="62">
        <v>46</v>
      </c>
      <c r="G169" s="48">
        <v>41</v>
      </c>
      <c r="H169" s="80"/>
      <c r="I169" s="80"/>
      <c r="J169" s="43"/>
      <c r="K169" s="43"/>
    </row>
    <row r="170" spans="1:11" s="1" customFormat="1" ht="20.25" customHeight="1" x14ac:dyDescent="0.25">
      <c r="A170" s="47" t="s">
        <v>552</v>
      </c>
      <c r="B170" s="697"/>
      <c r="C170" s="697"/>
      <c r="D170" s="62">
        <v>8.3000000000000007</v>
      </c>
      <c r="E170" s="62">
        <v>8.3000000000000007</v>
      </c>
      <c r="F170" s="62">
        <v>10</v>
      </c>
      <c r="G170" s="48">
        <v>10</v>
      </c>
      <c r="H170" s="80"/>
      <c r="I170" s="80"/>
      <c r="J170" s="43"/>
      <c r="K170" s="43"/>
    </row>
    <row r="171" spans="1:11" s="1" customFormat="1" ht="20.25" customHeight="1" x14ac:dyDescent="0.25">
      <c r="A171" s="47" t="s">
        <v>14</v>
      </c>
      <c r="B171" s="697"/>
      <c r="C171" s="697"/>
      <c r="D171" s="62">
        <v>14</v>
      </c>
      <c r="E171" s="62">
        <v>14</v>
      </c>
      <c r="F171" s="62">
        <v>16</v>
      </c>
      <c r="G171" s="48">
        <v>16</v>
      </c>
      <c r="H171" s="80"/>
      <c r="I171" s="80"/>
      <c r="J171" s="43"/>
      <c r="K171" s="43"/>
    </row>
    <row r="172" spans="1:11" s="1" customFormat="1" ht="20.25" customHeight="1" x14ac:dyDescent="0.25">
      <c r="A172" s="47" t="s">
        <v>130</v>
      </c>
      <c r="B172" s="697"/>
      <c r="C172" s="697"/>
      <c r="D172" s="62">
        <v>3.3</v>
      </c>
      <c r="E172" s="62">
        <v>3.3</v>
      </c>
      <c r="F172" s="62">
        <v>4</v>
      </c>
      <c r="G172" s="48">
        <v>4</v>
      </c>
      <c r="H172" s="80"/>
      <c r="I172" s="80"/>
      <c r="J172" s="43"/>
      <c r="K172" s="43"/>
    </row>
    <row r="173" spans="1:11" s="1" customFormat="1" ht="20.25" customHeight="1" x14ac:dyDescent="0.25">
      <c r="A173" s="47" t="s">
        <v>171</v>
      </c>
      <c r="B173" s="697"/>
      <c r="C173" s="697"/>
      <c r="D173" s="62">
        <v>2</v>
      </c>
      <c r="E173" s="62">
        <v>2</v>
      </c>
      <c r="F173" s="62">
        <v>2.7</v>
      </c>
      <c r="G173" s="48">
        <v>2.7</v>
      </c>
      <c r="H173" s="80"/>
      <c r="I173" s="80"/>
      <c r="J173" s="43"/>
      <c r="K173" s="43"/>
    </row>
    <row r="174" spans="1:11" s="1" customFormat="1" ht="20.25" customHeight="1" x14ac:dyDescent="0.25">
      <c r="A174" s="47" t="s">
        <v>235</v>
      </c>
      <c r="B174" s="697"/>
      <c r="C174" s="697"/>
      <c r="D174" s="60" t="s">
        <v>472</v>
      </c>
      <c r="E174" s="62">
        <v>2.5</v>
      </c>
      <c r="F174" s="60" t="s">
        <v>458</v>
      </c>
      <c r="G174" s="48">
        <v>3.1</v>
      </c>
      <c r="H174" s="80"/>
      <c r="I174" s="80"/>
      <c r="J174" s="43"/>
      <c r="K174" s="43"/>
    </row>
    <row r="175" spans="1:11" s="1" customFormat="1" ht="20.25" customHeight="1" x14ac:dyDescent="0.25">
      <c r="A175" s="58" t="s">
        <v>245</v>
      </c>
      <c r="B175" s="697"/>
      <c r="C175" s="697"/>
      <c r="D175" s="131">
        <v>0</v>
      </c>
      <c r="E175" s="63">
        <v>59.2</v>
      </c>
      <c r="F175" s="131">
        <v>0</v>
      </c>
      <c r="G175" s="64">
        <v>71</v>
      </c>
      <c r="H175" s="80"/>
      <c r="I175" s="80"/>
      <c r="J175" s="43"/>
      <c r="K175" s="43"/>
    </row>
    <row r="176" spans="1:11" s="1" customFormat="1" ht="20.25" customHeight="1" x14ac:dyDescent="0.25">
      <c r="A176" s="58" t="s">
        <v>551</v>
      </c>
      <c r="B176" s="697"/>
      <c r="C176" s="697"/>
      <c r="D176" s="263">
        <v>0</v>
      </c>
      <c r="E176" s="63">
        <v>50</v>
      </c>
      <c r="F176" s="263">
        <v>0</v>
      </c>
      <c r="G176" s="64">
        <v>60</v>
      </c>
      <c r="H176" s="80"/>
      <c r="I176" s="80"/>
      <c r="J176" s="43"/>
      <c r="K176" s="43"/>
    </row>
    <row r="177" spans="1:11" s="1" customFormat="1" ht="20.25" customHeight="1" x14ac:dyDescent="0.25">
      <c r="A177" s="58" t="s">
        <v>553</v>
      </c>
      <c r="B177" s="697"/>
      <c r="C177" s="697"/>
      <c r="D177" s="263">
        <v>0</v>
      </c>
      <c r="E177" s="63">
        <v>15</v>
      </c>
      <c r="F177" s="263">
        <v>0</v>
      </c>
      <c r="G177" s="64">
        <v>20</v>
      </c>
      <c r="H177" s="80"/>
      <c r="I177" s="80"/>
      <c r="J177" s="43"/>
      <c r="K177" s="43"/>
    </row>
    <row r="178" spans="1:11" s="1" customFormat="1" ht="18" customHeight="1" x14ac:dyDescent="0.25">
      <c r="A178" s="259" t="s">
        <v>189</v>
      </c>
      <c r="B178" s="697"/>
      <c r="C178" s="697"/>
      <c r="D178" s="49">
        <v>1.1299999999999999</v>
      </c>
      <c r="E178" s="49">
        <v>1.1299999999999999</v>
      </c>
      <c r="F178" s="49">
        <v>1.5</v>
      </c>
      <c r="G178" s="55">
        <v>1.5</v>
      </c>
      <c r="H178" s="270"/>
      <c r="I178" s="80"/>
      <c r="J178" s="43"/>
      <c r="K178" s="43"/>
    </row>
    <row r="179" spans="1:11" s="36" customFormat="1" ht="19.5" customHeight="1" x14ac:dyDescent="0.25">
      <c r="A179" s="259" t="s">
        <v>197</v>
      </c>
      <c r="B179" s="697"/>
      <c r="C179" s="697"/>
      <c r="D179" s="54">
        <v>11.3</v>
      </c>
      <c r="E179" s="49">
        <v>11.3</v>
      </c>
      <c r="F179" s="49">
        <v>15.1</v>
      </c>
      <c r="G179" s="55">
        <v>15.1</v>
      </c>
      <c r="H179" s="245"/>
      <c r="I179" s="272"/>
      <c r="J179" s="113"/>
      <c r="K179" s="113"/>
    </row>
    <row r="180" spans="1:11" s="1" customFormat="1" ht="19.5" customHeight="1" x14ac:dyDescent="0.25">
      <c r="A180" s="145" t="s">
        <v>198</v>
      </c>
      <c r="B180" s="697"/>
      <c r="C180" s="697"/>
      <c r="D180" s="263">
        <v>0</v>
      </c>
      <c r="E180" s="49">
        <v>11.3</v>
      </c>
      <c r="F180" s="263">
        <v>0</v>
      </c>
      <c r="G180" s="55">
        <v>15.1</v>
      </c>
      <c r="H180" s="270"/>
      <c r="I180" s="80"/>
      <c r="J180" s="43"/>
      <c r="K180" s="43"/>
    </row>
    <row r="181" spans="1:11" s="1" customFormat="1" ht="19.5" customHeight="1" x14ac:dyDescent="0.25">
      <c r="A181" s="268" t="s">
        <v>457</v>
      </c>
      <c r="B181" s="697"/>
      <c r="C181" s="697"/>
      <c r="D181" s="271">
        <v>0.12</v>
      </c>
      <c r="E181" s="271">
        <v>0.12</v>
      </c>
      <c r="F181" s="49">
        <v>0.16</v>
      </c>
      <c r="G181" s="55">
        <v>0.16</v>
      </c>
      <c r="H181" s="270"/>
      <c r="I181" s="80"/>
      <c r="J181" s="43"/>
      <c r="K181" s="43"/>
    </row>
    <row r="182" spans="1:11" s="1" customFormat="1" ht="18" customHeight="1" x14ac:dyDescent="0.25">
      <c r="A182" s="259" t="s">
        <v>187</v>
      </c>
      <c r="B182" s="697"/>
      <c r="C182" s="697"/>
      <c r="D182" s="49">
        <v>3.8</v>
      </c>
      <c r="E182" s="49">
        <v>3.8</v>
      </c>
      <c r="F182" s="49">
        <v>5.0999999999999996</v>
      </c>
      <c r="G182" s="55">
        <v>5.0999999999999996</v>
      </c>
      <c r="H182" s="270"/>
      <c r="I182" s="80"/>
      <c r="J182" s="43"/>
      <c r="K182" s="43"/>
    </row>
    <row r="183" spans="1:11" s="2" customFormat="1" ht="15.75" thickBot="1" x14ac:dyDescent="0.3">
      <c r="A183" s="50" t="s">
        <v>16</v>
      </c>
      <c r="B183" s="698"/>
      <c r="C183" s="698"/>
      <c r="D183" s="260"/>
      <c r="E183" s="106">
        <v>65</v>
      </c>
      <c r="F183" s="260">
        <v>0</v>
      </c>
      <c r="G183" s="53">
        <v>80</v>
      </c>
      <c r="H183" s="117"/>
      <c r="I183" s="117"/>
      <c r="J183" s="20"/>
      <c r="K183" s="20"/>
    </row>
    <row r="184" spans="1:11" s="81" customFormat="1" ht="15.75" customHeight="1" thickBot="1" x14ac:dyDescent="0.3">
      <c r="A184" s="701"/>
      <c r="B184" s="702"/>
      <c r="C184" s="702"/>
      <c r="D184" s="702"/>
      <c r="E184" s="702"/>
      <c r="F184" s="702"/>
      <c r="G184" s="703"/>
      <c r="H184" s="119"/>
      <c r="I184" s="119"/>
      <c r="J184" s="107"/>
      <c r="K184" s="107"/>
    </row>
    <row r="185" spans="1:11" s="2" customFormat="1" x14ac:dyDescent="0.25">
      <c r="A185" s="519" t="s">
        <v>20</v>
      </c>
      <c r="B185" s="520"/>
      <c r="C185" s="520"/>
      <c r="D185" s="520"/>
      <c r="E185" s="520"/>
      <c r="F185" s="520"/>
      <c r="G185" s="521"/>
      <c r="H185" s="117"/>
      <c r="I185" s="117"/>
      <c r="J185" s="20"/>
      <c r="K185" s="20"/>
    </row>
    <row r="186" spans="1:11" s="2" customFormat="1" x14ac:dyDescent="0.25">
      <c r="A186" s="87" t="s">
        <v>27</v>
      </c>
      <c r="B186" s="517"/>
      <c r="C186" s="517"/>
      <c r="D186" s="517" t="s">
        <v>242</v>
      </c>
      <c r="E186" s="517"/>
      <c r="F186" s="517" t="s">
        <v>248</v>
      </c>
      <c r="G186" s="518"/>
      <c r="H186" s="117"/>
      <c r="I186" s="117"/>
      <c r="J186" s="20"/>
      <c r="K186" s="20"/>
    </row>
    <row r="187" spans="1:11" s="2" customFormat="1" x14ac:dyDescent="0.25">
      <c r="A187" s="500" t="s">
        <v>25</v>
      </c>
      <c r="B187" s="501"/>
      <c r="C187" s="501"/>
      <c r="D187" s="501"/>
      <c r="E187" s="501"/>
      <c r="F187" s="501"/>
      <c r="G187" s="502"/>
      <c r="H187" s="117"/>
      <c r="I187" s="117"/>
      <c r="J187" s="20"/>
      <c r="K187" s="20"/>
    </row>
    <row r="188" spans="1:11" s="20" customFormat="1" x14ac:dyDescent="0.25">
      <c r="A188" s="18" t="s">
        <v>21</v>
      </c>
      <c r="B188" s="575"/>
      <c r="C188" s="576"/>
      <c r="D188" s="704">
        <f>[1]TDSheet!$E$183</f>
        <v>5.3</v>
      </c>
      <c r="E188" s="704"/>
      <c r="F188" s="581">
        <f>[2]TDSheet!$E$182</f>
        <v>8.4</v>
      </c>
      <c r="G188" s="584"/>
      <c r="H188" s="117"/>
      <c r="I188" s="117"/>
    </row>
    <row r="189" spans="1:11" s="20" customFormat="1" x14ac:dyDescent="0.25">
      <c r="A189" s="18" t="s">
        <v>22</v>
      </c>
      <c r="B189" s="577"/>
      <c r="C189" s="578"/>
      <c r="D189" s="704">
        <f>[1]TDSheet!$F$183</f>
        <v>2.4</v>
      </c>
      <c r="E189" s="704"/>
      <c r="F189" s="581">
        <f>[2]TDSheet!$F$182</f>
        <v>5.5</v>
      </c>
      <c r="G189" s="584"/>
      <c r="H189" s="117"/>
      <c r="I189" s="117"/>
    </row>
    <row r="190" spans="1:11" s="20" customFormat="1" x14ac:dyDescent="0.25">
      <c r="A190" s="18" t="s">
        <v>23</v>
      </c>
      <c r="B190" s="577"/>
      <c r="C190" s="578"/>
      <c r="D190" s="704">
        <f>[1]TDSheet!$G$183</f>
        <v>3.6</v>
      </c>
      <c r="E190" s="704"/>
      <c r="F190" s="581">
        <f>[2]TDSheet!$G$182</f>
        <v>5.2</v>
      </c>
      <c r="G190" s="584"/>
      <c r="H190" s="117"/>
      <c r="I190" s="117"/>
    </row>
    <row r="191" spans="1:11" s="20" customFormat="1" x14ac:dyDescent="0.25">
      <c r="A191" s="18" t="s">
        <v>24</v>
      </c>
      <c r="B191" s="577"/>
      <c r="C191" s="578"/>
      <c r="D191" s="710">
        <f>[1]TDSheet!$H$183</f>
        <v>70.8</v>
      </c>
      <c r="E191" s="710"/>
      <c r="F191" s="593">
        <f>[2]TDSheet!$H$182</f>
        <v>129.31</v>
      </c>
      <c r="G191" s="594"/>
      <c r="H191" s="117"/>
      <c r="I191" s="117"/>
    </row>
    <row r="192" spans="1:11" s="20" customFormat="1" ht="15.75" thickBot="1" x14ac:dyDescent="0.3">
      <c r="A192" s="21" t="s">
        <v>26</v>
      </c>
      <c r="B192" s="579"/>
      <c r="C192" s="580"/>
      <c r="D192" s="711">
        <f>[1]TDSheet!$I$183</f>
        <v>0</v>
      </c>
      <c r="E192" s="711"/>
      <c r="F192" s="603">
        <f>[2]TDSheet!$I$182</f>
        <v>0</v>
      </c>
      <c r="G192" s="687"/>
      <c r="H192" s="117"/>
      <c r="I192" s="117"/>
    </row>
    <row r="193" spans="1:11" s="2" customFormat="1" ht="15.75" thickBot="1" x14ac:dyDescent="0.3">
      <c r="A193" s="16"/>
      <c r="B193" s="88"/>
      <c r="C193" s="88"/>
      <c r="D193" s="89"/>
      <c r="E193" s="89"/>
      <c r="F193" s="88"/>
      <c r="G193" s="90"/>
      <c r="H193" s="117"/>
      <c r="I193" s="117"/>
      <c r="J193" s="20"/>
      <c r="K193" s="20"/>
    </row>
    <row r="194" spans="1:11" s="2" customFormat="1" ht="32.25" customHeight="1" x14ac:dyDescent="0.25">
      <c r="A194" s="718" t="s">
        <v>28</v>
      </c>
      <c r="B194" s="485" t="s">
        <v>555</v>
      </c>
      <c r="C194" s="485"/>
      <c r="D194" s="485"/>
      <c r="E194" s="485"/>
      <c r="F194" s="485"/>
      <c r="G194" s="486"/>
      <c r="H194" s="117"/>
      <c r="I194" s="117"/>
      <c r="J194" s="20"/>
      <c r="K194" s="20"/>
    </row>
    <row r="195" spans="1:11" s="2" customFormat="1" ht="180" customHeight="1" thickBot="1" x14ac:dyDescent="0.3">
      <c r="A195" s="719"/>
      <c r="B195" s="489"/>
      <c r="C195" s="489"/>
      <c r="D195" s="489"/>
      <c r="E195" s="489"/>
      <c r="F195" s="489"/>
      <c r="G195" s="490"/>
      <c r="H195" s="117"/>
      <c r="I195" s="117"/>
      <c r="J195" s="20"/>
      <c r="K195" s="20"/>
    </row>
    <row r="196" spans="1:11" ht="15.75" thickBot="1" x14ac:dyDescent="0.3"/>
    <row r="197" spans="1:11" s="40" customFormat="1" ht="25.5" customHeight="1" x14ac:dyDescent="0.25">
      <c r="A197" s="79" t="s">
        <v>0</v>
      </c>
      <c r="B197" s="671" t="s">
        <v>701</v>
      </c>
      <c r="C197" s="671"/>
      <c r="D197" s="671"/>
      <c r="E197" s="671"/>
      <c r="F197" s="671"/>
      <c r="G197" s="672"/>
      <c r="H197" s="116"/>
      <c r="I197" s="116"/>
    </row>
    <row r="198" spans="1:11" s="1" customFormat="1" ht="24.75" customHeight="1" x14ac:dyDescent="0.25">
      <c r="A198" s="41" t="s">
        <v>2</v>
      </c>
      <c r="B198" s="677" t="s">
        <v>557</v>
      </c>
      <c r="C198" s="677"/>
      <c r="D198" s="677"/>
      <c r="E198" s="677"/>
      <c r="F198" s="677"/>
      <c r="G198" s="678"/>
      <c r="H198" s="80"/>
      <c r="I198" s="80"/>
      <c r="J198" s="43"/>
      <c r="K198" s="43"/>
    </row>
    <row r="199" spans="1:11" s="1" customFormat="1" ht="18.75" customHeight="1" x14ac:dyDescent="0.25">
      <c r="A199" s="41" t="s">
        <v>4</v>
      </c>
      <c r="B199" s="507" t="s">
        <v>594</v>
      </c>
      <c r="C199" s="507"/>
      <c r="D199" s="507"/>
      <c r="E199" s="507"/>
      <c r="F199" s="507"/>
      <c r="G199" s="508"/>
      <c r="H199" s="80"/>
      <c r="I199" s="80"/>
      <c r="J199" s="43"/>
      <c r="K199" s="43"/>
    </row>
    <row r="200" spans="1:11" s="43" customFormat="1" ht="45.75" customHeight="1" x14ac:dyDescent="0.25">
      <c r="A200" s="45" t="s">
        <v>5</v>
      </c>
      <c r="B200" s="706" t="s">
        <v>6</v>
      </c>
      <c r="C200" s="706"/>
      <c r="D200" s="706"/>
      <c r="E200" s="706"/>
      <c r="F200" s="706"/>
      <c r="G200" s="707"/>
      <c r="H200" s="80"/>
      <c r="I200" s="80"/>
    </row>
    <row r="201" spans="1:11" x14ac:dyDescent="0.25">
      <c r="A201" s="696" t="s">
        <v>7</v>
      </c>
      <c r="B201" s="514" t="s">
        <v>9</v>
      </c>
      <c r="C201" s="514"/>
      <c r="D201" s="514"/>
      <c r="E201" s="514"/>
      <c r="F201" s="514"/>
      <c r="G201" s="515"/>
    </row>
    <row r="202" spans="1:11" x14ac:dyDescent="0.25">
      <c r="A202" s="696"/>
      <c r="B202" s="514" t="s">
        <v>10</v>
      </c>
      <c r="C202" s="514"/>
      <c r="D202" s="514"/>
      <c r="E202" s="514"/>
      <c r="F202" s="514"/>
      <c r="G202" s="515"/>
    </row>
    <row r="203" spans="1:11" s="1" customFormat="1" ht="20.25" customHeight="1" x14ac:dyDescent="0.25">
      <c r="A203" s="696"/>
      <c r="B203" s="697"/>
      <c r="C203" s="697"/>
      <c r="D203" s="269" t="s">
        <v>8</v>
      </c>
      <c r="E203" s="269" t="s">
        <v>11</v>
      </c>
      <c r="F203" s="269" t="s">
        <v>8</v>
      </c>
      <c r="G203" s="46" t="s">
        <v>11</v>
      </c>
      <c r="H203" s="80"/>
      <c r="I203" s="80"/>
      <c r="J203" s="43"/>
      <c r="K203" s="43"/>
    </row>
    <row r="204" spans="1:11" s="1" customFormat="1" ht="20.25" customHeight="1" x14ac:dyDescent="0.25">
      <c r="A204" s="47" t="s">
        <v>558</v>
      </c>
      <c r="B204" s="697"/>
      <c r="C204" s="697"/>
      <c r="D204" s="62">
        <v>47</v>
      </c>
      <c r="E204" s="62">
        <v>45</v>
      </c>
      <c r="F204" s="62">
        <v>60</v>
      </c>
      <c r="G204" s="48">
        <v>57</v>
      </c>
      <c r="H204" s="80"/>
      <c r="I204" s="80"/>
      <c r="J204" s="43"/>
      <c r="K204" s="43"/>
    </row>
    <row r="205" spans="1:11" s="1" customFormat="1" ht="20.25" customHeight="1" x14ac:dyDescent="0.25">
      <c r="A205" s="58" t="s">
        <v>559</v>
      </c>
      <c r="B205" s="697"/>
      <c r="C205" s="697"/>
      <c r="D205" s="263">
        <v>0</v>
      </c>
      <c r="E205" s="62">
        <v>36.700000000000003</v>
      </c>
      <c r="F205" s="263">
        <v>0</v>
      </c>
      <c r="G205" s="48">
        <v>51.3</v>
      </c>
      <c r="H205" s="80"/>
      <c r="I205" s="80"/>
      <c r="J205" s="43"/>
      <c r="K205" s="43"/>
    </row>
    <row r="206" spans="1:11" s="1" customFormat="1" ht="20.25" customHeight="1" x14ac:dyDescent="0.25">
      <c r="A206" s="47" t="s">
        <v>130</v>
      </c>
      <c r="B206" s="697"/>
      <c r="C206" s="697"/>
      <c r="D206" s="62">
        <v>1.8</v>
      </c>
      <c r="E206" s="62">
        <v>1.8</v>
      </c>
      <c r="F206" s="62">
        <v>2.2999999999999998</v>
      </c>
      <c r="G206" s="48">
        <v>2.2999999999999998</v>
      </c>
      <c r="H206" s="80"/>
      <c r="I206" s="80"/>
      <c r="J206" s="43"/>
      <c r="K206" s="43"/>
    </row>
    <row r="207" spans="1:11" s="1" customFormat="1" ht="20.25" customHeight="1" x14ac:dyDescent="0.25">
      <c r="A207" s="47" t="s">
        <v>235</v>
      </c>
      <c r="B207" s="697"/>
      <c r="C207" s="697"/>
      <c r="D207" s="62" t="s">
        <v>560</v>
      </c>
      <c r="E207" s="62">
        <v>14</v>
      </c>
      <c r="F207" s="62" t="s">
        <v>928</v>
      </c>
      <c r="G207" s="48">
        <v>18</v>
      </c>
      <c r="H207" s="80"/>
      <c r="I207" s="80"/>
      <c r="J207" s="43"/>
      <c r="K207" s="43"/>
    </row>
    <row r="208" spans="1:11" s="1" customFormat="1" ht="20.25" customHeight="1" x14ac:dyDescent="0.25">
      <c r="A208" s="47" t="s">
        <v>14</v>
      </c>
      <c r="B208" s="697"/>
      <c r="C208" s="697"/>
      <c r="D208" s="62">
        <v>5.5</v>
      </c>
      <c r="E208" s="62">
        <v>5.5</v>
      </c>
      <c r="F208" s="62">
        <v>7</v>
      </c>
      <c r="G208" s="48">
        <v>7</v>
      </c>
      <c r="H208" s="80"/>
      <c r="I208" s="80"/>
      <c r="J208" s="43"/>
      <c r="K208" s="43"/>
    </row>
    <row r="209" spans="1:11" s="1" customFormat="1" ht="20.25" customHeight="1" x14ac:dyDescent="0.25">
      <c r="A209" s="47" t="s">
        <v>129</v>
      </c>
      <c r="B209" s="697"/>
      <c r="C209" s="697"/>
      <c r="D209" s="60">
        <v>1.8</v>
      </c>
      <c r="E209" s="62">
        <v>1.8</v>
      </c>
      <c r="F209" s="60">
        <v>2.2999999999999998</v>
      </c>
      <c r="G209" s="48">
        <v>2.2999999999999998</v>
      </c>
      <c r="H209" s="80"/>
      <c r="I209" s="80"/>
      <c r="J209" s="43"/>
      <c r="K209" s="43"/>
    </row>
    <row r="210" spans="1:11" s="2" customFormat="1" ht="15.75" thickBot="1" x14ac:dyDescent="0.3">
      <c r="A210" s="50" t="s">
        <v>16</v>
      </c>
      <c r="B210" s="698"/>
      <c r="C210" s="698"/>
      <c r="D210" s="260"/>
      <c r="E210" s="106">
        <v>55</v>
      </c>
      <c r="F210" s="260">
        <v>0</v>
      </c>
      <c r="G210" s="53">
        <v>70</v>
      </c>
      <c r="H210" s="117"/>
      <c r="I210" s="117"/>
      <c r="J210" s="20"/>
      <c r="K210" s="20"/>
    </row>
    <row r="211" spans="1:11" s="81" customFormat="1" ht="15.75" customHeight="1" thickBot="1" x14ac:dyDescent="0.3">
      <c r="A211" s="701"/>
      <c r="B211" s="702"/>
      <c r="C211" s="702"/>
      <c r="D211" s="702"/>
      <c r="E211" s="702"/>
      <c r="F211" s="702"/>
      <c r="G211" s="703"/>
      <c r="H211" s="119"/>
      <c r="I211" s="119"/>
      <c r="J211" s="107"/>
      <c r="K211" s="107"/>
    </row>
    <row r="212" spans="1:11" s="2" customFormat="1" x14ac:dyDescent="0.25">
      <c r="A212" s="519" t="s">
        <v>20</v>
      </c>
      <c r="B212" s="520"/>
      <c r="C212" s="520"/>
      <c r="D212" s="520"/>
      <c r="E212" s="520"/>
      <c r="F212" s="520"/>
      <c r="G212" s="521"/>
      <c r="H212" s="117"/>
      <c r="I212" s="117"/>
      <c r="J212" s="20"/>
      <c r="K212" s="20"/>
    </row>
    <row r="213" spans="1:11" s="2" customFormat="1" x14ac:dyDescent="0.25">
      <c r="A213" s="87" t="s">
        <v>27</v>
      </c>
      <c r="B213" s="517"/>
      <c r="C213" s="517"/>
      <c r="D213" s="517" t="s">
        <v>536</v>
      </c>
      <c r="E213" s="517"/>
      <c r="F213" s="517" t="s">
        <v>247</v>
      </c>
      <c r="G213" s="518"/>
      <c r="H213" s="117"/>
      <c r="I213" s="117"/>
      <c r="J213" s="20"/>
      <c r="K213" s="20"/>
    </row>
    <row r="214" spans="1:11" s="2" customFormat="1" x14ac:dyDescent="0.25">
      <c r="A214" s="500" t="s">
        <v>25</v>
      </c>
      <c r="B214" s="501"/>
      <c r="C214" s="501"/>
      <c r="D214" s="501"/>
      <c r="E214" s="501"/>
      <c r="F214" s="501"/>
      <c r="G214" s="502"/>
      <c r="H214" s="117"/>
      <c r="I214" s="117"/>
      <c r="J214" s="20"/>
      <c r="K214" s="20"/>
    </row>
    <row r="215" spans="1:11" s="20" customFormat="1" x14ac:dyDescent="0.25">
      <c r="A215" s="18" t="s">
        <v>21</v>
      </c>
      <c r="B215" s="575"/>
      <c r="C215" s="576"/>
      <c r="D215" s="720">
        <f>[1]TDSheet!$E$324</f>
        <v>6.6</v>
      </c>
      <c r="E215" s="720"/>
      <c r="F215" s="721">
        <f>[2]TDSheet!$E$323</f>
        <v>8.6</v>
      </c>
      <c r="G215" s="722"/>
      <c r="H215" s="117"/>
      <c r="I215" s="117"/>
    </row>
    <row r="216" spans="1:11" s="20" customFormat="1" x14ac:dyDescent="0.25">
      <c r="A216" s="18" t="s">
        <v>22</v>
      </c>
      <c r="B216" s="577"/>
      <c r="C216" s="578"/>
      <c r="D216" s="720">
        <f>[1]TDSheet!$F$324</f>
        <v>4.3</v>
      </c>
      <c r="E216" s="720"/>
      <c r="F216" s="721">
        <f>[2]TDSheet!$F$323</f>
        <v>4.9000000000000004</v>
      </c>
      <c r="G216" s="722"/>
      <c r="H216" s="117"/>
      <c r="I216" s="117"/>
    </row>
    <row r="217" spans="1:11" s="20" customFormat="1" x14ac:dyDescent="0.25">
      <c r="A217" s="18" t="s">
        <v>23</v>
      </c>
      <c r="B217" s="577"/>
      <c r="C217" s="578"/>
      <c r="D217" s="720">
        <f>[1]TDSheet!$G$324</f>
        <v>4.5</v>
      </c>
      <c r="E217" s="720"/>
      <c r="F217" s="721">
        <f>[2]TDSheet!$G$323</f>
        <v>5.3</v>
      </c>
      <c r="G217" s="722"/>
      <c r="H217" s="117"/>
      <c r="I217" s="117"/>
    </row>
    <row r="218" spans="1:11" s="20" customFormat="1" x14ac:dyDescent="0.25">
      <c r="A218" s="18" t="s">
        <v>24</v>
      </c>
      <c r="B218" s="577"/>
      <c r="C218" s="578"/>
      <c r="D218" s="720">
        <f>[1]TDSheet!$H$324</f>
        <v>101.6</v>
      </c>
      <c r="E218" s="720"/>
      <c r="F218" s="721">
        <f>[2]TDSheet!$H$323</f>
        <v>116.2</v>
      </c>
      <c r="G218" s="722"/>
      <c r="H218" s="117"/>
      <c r="I218" s="117"/>
    </row>
    <row r="219" spans="1:11" s="20" customFormat="1" ht="15.75" thickBot="1" x14ac:dyDescent="0.3">
      <c r="A219" s="21" t="s">
        <v>26</v>
      </c>
      <c r="B219" s="579"/>
      <c r="C219" s="580"/>
      <c r="D219" s="723">
        <f>[1]TDSheet!$I$324</f>
        <v>0.6</v>
      </c>
      <c r="E219" s="723"/>
      <c r="F219" s="724">
        <f>[2]TDSheet!$I$323</f>
        <v>0.7</v>
      </c>
      <c r="G219" s="725"/>
      <c r="H219" s="117"/>
      <c r="I219" s="117"/>
    </row>
    <row r="220" spans="1:11" s="2" customFormat="1" ht="15.75" thickBot="1" x14ac:dyDescent="0.3">
      <c r="A220" s="16"/>
      <c r="B220" s="88"/>
      <c r="C220" s="88"/>
      <c r="D220" s="89"/>
      <c r="E220" s="89"/>
      <c r="F220" s="88"/>
      <c r="G220" s="90"/>
      <c r="H220" s="117"/>
      <c r="I220" s="117"/>
      <c r="J220" s="20"/>
      <c r="K220" s="20"/>
    </row>
    <row r="221" spans="1:11" s="2" customFormat="1" ht="32.25" customHeight="1" x14ac:dyDescent="0.25">
      <c r="A221" s="718" t="s">
        <v>28</v>
      </c>
      <c r="B221" s="485" t="s">
        <v>561</v>
      </c>
      <c r="C221" s="485"/>
      <c r="D221" s="485"/>
      <c r="E221" s="485"/>
      <c r="F221" s="485"/>
      <c r="G221" s="486"/>
      <c r="H221" s="117"/>
      <c r="I221" s="117"/>
      <c r="J221" s="20"/>
      <c r="K221" s="20"/>
    </row>
    <row r="222" spans="1:11" s="2" customFormat="1" ht="33.75" customHeight="1" thickBot="1" x14ac:dyDescent="0.3">
      <c r="A222" s="719"/>
      <c r="B222" s="489"/>
      <c r="C222" s="489"/>
      <c r="D222" s="489"/>
      <c r="E222" s="489"/>
      <c r="F222" s="489"/>
      <c r="G222" s="490"/>
      <c r="H222" s="117"/>
      <c r="I222" s="117"/>
      <c r="J222" s="20"/>
      <c r="K222" s="20"/>
    </row>
    <row r="223" spans="1:11" ht="15.75" thickBot="1" x14ac:dyDescent="0.3"/>
    <row r="224" spans="1:11" s="40" customFormat="1" ht="25.5" customHeight="1" x14ac:dyDescent="0.25">
      <c r="A224" s="79" t="s">
        <v>0</v>
      </c>
      <c r="B224" s="671" t="s">
        <v>702</v>
      </c>
      <c r="C224" s="671"/>
      <c r="D224" s="671"/>
      <c r="E224" s="671"/>
      <c r="F224" s="671"/>
      <c r="G224" s="672"/>
      <c r="H224" s="116"/>
      <c r="I224" s="116"/>
    </row>
    <row r="225" spans="1:11" s="1" customFormat="1" ht="24.75" customHeight="1" x14ac:dyDescent="0.25">
      <c r="A225" s="41" t="s">
        <v>2</v>
      </c>
      <c r="B225" s="677" t="s">
        <v>563</v>
      </c>
      <c r="C225" s="677"/>
      <c r="D225" s="677"/>
      <c r="E225" s="677"/>
      <c r="F225" s="677"/>
      <c r="G225" s="678"/>
      <c r="H225" s="80"/>
      <c r="I225" s="80"/>
      <c r="J225" s="43"/>
      <c r="K225" s="43"/>
    </row>
    <row r="226" spans="1:11" s="1" customFormat="1" ht="18.75" customHeight="1" x14ac:dyDescent="0.25">
      <c r="A226" s="41" t="s">
        <v>4</v>
      </c>
      <c r="B226" s="507" t="s">
        <v>595</v>
      </c>
      <c r="C226" s="507"/>
      <c r="D226" s="507"/>
      <c r="E226" s="507"/>
      <c r="F226" s="507"/>
      <c r="G226" s="508"/>
      <c r="H226" s="80"/>
      <c r="I226" s="80"/>
      <c r="J226" s="43"/>
      <c r="K226" s="43"/>
    </row>
    <row r="227" spans="1:11" s="43" customFormat="1" ht="45.75" customHeight="1" x14ac:dyDescent="0.25">
      <c r="A227" s="45" t="s">
        <v>5</v>
      </c>
      <c r="B227" s="706" t="s">
        <v>6</v>
      </c>
      <c r="C227" s="706"/>
      <c r="D227" s="706"/>
      <c r="E227" s="706"/>
      <c r="F227" s="706"/>
      <c r="G227" s="707"/>
      <c r="H227" s="80"/>
      <c r="I227" s="80"/>
    </row>
    <row r="228" spans="1:11" x14ac:dyDescent="0.25">
      <c r="A228" s="696" t="s">
        <v>7</v>
      </c>
      <c r="B228" s="514" t="s">
        <v>9</v>
      </c>
      <c r="C228" s="514"/>
      <c r="D228" s="514"/>
      <c r="E228" s="514"/>
      <c r="F228" s="514"/>
      <c r="G228" s="515"/>
    </row>
    <row r="229" spans="1:11" x14ac:dyDescent="0.25">
      <c r="A229" s="696"/>
      <c r="B229" s="514" t="s">
        <v>10</v>
      </c>
      <c r="C229" s="514"/>
      <c r="D229" s="514"/>
      <c r="E229" s="514"/>
      <c r="F229" s="514"/>
      <c r="G229" s="515"/>
    </row>
    <row r="230" spans="1:11" s="1" customFormat="1" ht="20.25" customHeight="1" x14ac:dyDescent="0.25">
      <c r="A230" s="696"/>
      <c r="B230" s="697"/>
      <c r="C230" s="697"/>
      <c r="D230" s="269" t="s">
        <v>8</v>
      </c>
      <c r="E230" s="269" t="s">
        <v>11</v>
      </c>
      <c r="F230" s="269" t="s">
        <v>8</v>
      </c>
      <c r="G230" s="46" t="s">
        <v>11</v>
      </c>
      <c r="H230" s="80"/>
      <c r="I230" s="80"/>
      <c r="J230" s="43"/>
      <c r="K230" s="43"/>
    </row>
    <row r="231" spans="1:11" s="1" customFormat="1" ht="20.25" customHeight="1" x14ac:dyDescent="0.25">
      <c r="A231" s="47" t="s">
        <v>519</v>
      </c>
      <c r="B231" s="697"/>
      <c r="C231" s="697"/>
      <c r="D231" s="62">
        <v>35</v>
      </c>
      <c r="E231" s="62">
        <v>34</v>
      </c>
      <c r="F231" s="62">
        <v>45</v>
      </c>
      <c r="G231" s="48">
        <v>43</v>
      </c>
      <c r="H231" s="80"/>
      <c r="I231" s="80"/>
      <c r="J231" s="43"/>
      <c r="K231" s="43"/>
    </row>
    <row r="232" spans="1:11" s="1" customFormat="1" ht="20.25" customHeight="1" x14ac:dyDescent="0.25">
      <c r="A232" s="58" t="s">
        <v>559</v>
      </c>
      <c r="B232" s="697"/>
      <c r="C232" s="697"/>
      <c r="D232" s="263">
        <v>0</v>
      </c>
      <c r="E232" s="63">
        <v>27.5</v>
      </c>
      <c r="F232" s="263">
        <v>0</v>
      </c>
      <c r="G232" s="64">
        <v>35</v>
      </c>
      <c r="H232" s="80"/>
      <c r="I232" s="80"/>
      <c r="J232" s="43"/>
      <c r="K232" s="43"/>
    </row>
    <row r="233" spans="1:11" s="1" customFormat="1" ht="20.25" customHeight="1" x14ac:dyDescent="0.25">
      <c r="A233" s="47" t="s">
        <v>171</v>
      </c>
      <c r="B233" s="697"/>
      <c r="C233" s="697"/>
      <c r="D233" s="62">
        <v>2</v>
      </c>
      <c r="E233" s="62">
        <v>2</v>
      </c>
      <c r="F233" s="62">
        <v>2.7</v>
      </c>
      <c r="G233" s="48">
        <v>2.7</v>
      </c>
      <c r="H233" s="80"/>
      <c r="I233" s="80"/>
      <c r="J233" s="43"/>
      <c r="K233" s="43"/>
    </row>
    <row r="234" spans="1:11" s="1" customFormat="1" ht="20.25" customHeight="1" x14ac:dyDescent="0.25">
      <c r="A234" s="47" t="s">
        <v>235</v>
      </c>
      <c r="B234" s="697"/>
      <c r="C234" s="697"/>
      <c r="D234" s="62" t="s">
        <v>921</v>
      </c>
      <c r="E234" s="62">
        <v>5</v>
      </c>
      <c r="F234" s="62" t="s">
        <v>486</v>
      </c>
      <c r="G234" s="48">
        <v>6.4</v>
      </c>
      <c r="H234" s="80"/>
      <c r="I234" s="80"/>
      <c r="J234" s="43"/>
      <c r="K234" s="43"/>
    </row>
    <row r="235" spans="1:11" s="1" customFormat="1" ht="20.25" customHeight="1" x14ac:dyDescent="0.25">
      <c r="A235" s="47" t="s">
        <v>191</v>
      </c>
      <c r="B235" s="697"/>
      <c r="C235" s="697"/>
      <c r="D235" s="62">
        <v>2.9</v>
      </c>
      <c r="E235" s="62">
        <v>2.8</v>
      </c>
      <c r="F235" s="62">
        <v>3.8</v>
      </c>
      <c r="G235" s="48">
        <v>3.5</v>
      </c>
      <c r="H235" s="80"/>
      <c r="I235" s="80"/>
      <c r="J235" s="43"/>
      <c r="K235" s="43"/>
    </row>
    <row r="236" spans="1:11" s="1" customFormat="1" ht="20.25" customHeight="1" x14ac:dyDescent="0.25">
      <c r="A236" s="58" t="s">
        <v>564</v>
      </c>
      <c r="B236" s="697"/>
      <c r="C236" s="697"/>
      <c r="D236" s="263">
        <v>0</v>
      </c>
      <c r="E236" s="63">
        <v>25</v>
      </c>
      <c r="F236" s="263">
        <v>0</v>
      </c>
      <c r="G236" s="64">
        <v>32</v>
      </c>
      <c r="H236" s="80"/>
      <c r="I236" s="80"/>
      <c r="J236" s="43"/>
      <c r="K236" s="43"/>
    </row>
    <row r="237" spans="1:11" s="1" customFormat="1" ht="13.5" customHeight="1" x14ac:dyDescent="0.25">
      <c r="A237" s="259" t="s">
        <v>690</v>
      </c>
      <c r="B237" s="697"/>
      <c r="C237" s="697"/>
      <c r="D237" s="62">
        <v>12.5</v>
      </c>
      <c r="E237" s="62">
        <v>12.5</v>
      </c>
      <c r="F237" s="62">
        <v>16</v>
      </c>
      <c r="G237" s="48">
        <v>16</v>
      </c>
      <c r="H237" s="80"/>
      <c r="I237" s="80"/>
      <c r="J237" s="43"/>
      <c r="K237" s="43"/>
    </row>
    <row r="238" spans="1:11" s="1" customFormat="1" ht="14.25" customHeight="1" x14ac:dyDescent="0.25">
      <c r="A238" s="259" t="s">
        <v>188</v>
      </c>
      <c r="B238" s="697"/>
      <c r="C238" s="697"/>
      <c r="D238" s="62">
        <v>2.5</v>
      </c>
      <c r="E238" s="62">
        <v>2.5</v>
      </c>
      <c r="F238" s="62">
        <v>3.2</v>
      </c>
      <c r="G238" s="48">
        <v>3.2</v>
      </c>
      <c r="H238" s="80"/>
      <c r="I238" s="80"/>
      <c r="J238" s="43"/>
      <c r="K238" s="43"/>
    </row>
    <row r="239" spans="1:11" s="1" customFormat="1" ht="15" customHeight="1" x14ac:dyDescent="0.25">
      <c r="A239" s="259" t="s">
        <v>189</v>
      </c>
      <c r="B239" s="697"/>
      <c r="C239" s="697"/>
      <c r="D239" s="62">
        <v>2.8</v>
      </c>
      <c r="E239" s="62">
        <v>2.8</v>
      </c>
      <c r="F239" s="62">
        <v>3.5</v>
      </c>
      <c r="G239" s="48">
        <v>3.5</v>
      </c>
      <c r="H239" s="80"/>
      <c r="I239" s="80"/>
      <c r="J239" s="43"/>
      <c r="K239" s="43"/>
    </row>
    <row r="240" spans="1:11" s="1" customFormat="1" ht="17.25" customHeight="1" x14ac:dyDescent="0.25">
      <c r="A240" s="259" t="s">
        <v>304</v>
      </c>
      <c r="B240" s="697"/>
      <c r="C240" s="697"/>
      <c r="D240" s="62">
        <v>12.5</v>
      </c>
      <c r="E240" s="62">
        <v>12.5</v>
      </c>
      <c r="F240" s="62">
        <v>16</v>
      </c>
      <c r="G240" s="48">
        <v>16</v>
      </c>
      <c r="H240" s="80"/>
      <c r="I240" s="80"/>
      <c r="J240" s="43"/>
      <c r="K240" s="43"/>
    </row>
    <row r="241" spans="1:11" s="1" customFormat="1" ht="16.5" customHeight="1" x14ac:dyDescent="0.25">
      <c r="A241" s="259" t="s">
        <v>457</v>
      </c>
      <c r="B241" s="697"/>
      <c r="C241" s="697"/>
      <c r="D241" s="62">
        <v>0.2</v>
      </c>
      <c r="E241" s="62">
        <v>0.2</v>
      </c>
      <c r="F241" s="172">
        <v>0.26</v>
      </c>
      <c r="G241" s="173">
        <v>0.26</v>
      </c>
      <c r="H241" s="80"/>
      <c r="I241" s="80"/>
      <c r="J241" s="43"/>
      <c r="K241" s="43"/>
    </row>
    <row r="242" spans="1:11" s="1" customFormat="1" ht="18" customHeight="1" x14ac:dyDescent="0.25">
      <c r="A242" s="259" t="s">
        <v>673</v>
      </c>
      <c r="B242" s="697"/>
      <c r="C242" s="697"/>
      <c r="D242" s="60" t="s">
        <v>513</v>
      </c>
      <c r="E242" s="62">
        <v>2</v>
      </c>
      <c r="F242" s="60" t="s">
        <v>472</v>
      </c>
      <c r="G242" s="48">
        <v>2.6</v>
      </c>
      <c r="H242" s="80"/>
      <c r="I242" s="80"/>
      <c r="J242" s="43"/>
      <c r="K242" s="43"/>
    </row>
    <row r="243" spans="1:11" s="1" customFormat="1" ht="18" customHeight="1" x14ac:dyDescent="0.25">
      <c r="A243" s="194" t="s">
        <v>245</v>
      </c>
      <c r="B243" s="708"/>
      <c r="C243" s="708"/>
      <c r="D243" s="66">
        <v>0</v>
      </c>
      <c r="E243" s="136">
        <v>61</v>
      </c>
      <c r="F243" s="66">
        <v>0</v>
      </c>
      <c r="G243" s="137">
        <v>78</v>
      </c>
      <c r="H243" s="80"/>
      <c r="I243" s="80"/>
      <c r="J243" s="43"/>
      <c r="K243" s="43"/>
    </row>
    <row r="244" spans="1:11" s="1" customFormat="1" ht="18" hidden="1" customHeight="1" x14ac:dyDescent="0.25">
      <c r="A244" s="258"/>
      <c r="B244" s="708"/>
      <c r="C244" s="708"/>
      <c r="D244" s="66"/>
      <c r="E244" s="134"/>
      <c r="F244" s="66"/>
      <c r="G244" s="68"/>
      <c r="H244" s="80"/>
      <c r="I244" s="80"/>
      <c r="J244" s="43"/>
      <c r="K244" s="43"/>
    </row>
    <row r="245" spans="1:11" s="2" customFormat="1" ht="15.75" thickBot="1" x14ac:dyDescent="0.3">
      <c r="A245" s="50" t="s">
        <v>16</v>
      </c>
      <c r="B245" s="698"/>
      <c r="C245" s="698"/>
      <c r="D245" s="260">
        <v>0</v>
      </c>
      <c r="E245" s="106">
        <v>55</v>
      </c>
      <c r="F245" s="260">
        <v>0</v>
      </c>
      <c r="G245" s="53">
        <v>70</v>
      </c>
      <c r="H245" s="117"/>
      <c r="I245" s="117"/>
      <c r="J245" s="20"/>
      <c r="K245" s="20"/>
    </row>
    <row r="246" spans="1:11" s="81" customFormat="1" ht="15.75" customHeight="1" thickBot="1" x14ac:dyDescent="0.3">
      <c r="A246" s="701"/>
      <c r="B246" s="702"/>
      <c r="C246" s="702"/>
      <c r="D246" s="702"/>
      <c r="E246" s="702"/>
      <c r="F246" s="702"/>
      <c r="G246" s="703"/>
      <c r="H246" s="119"/>
      <c r="I246" s="119"/>
      <c r="J246" s="107"/>
      <c r="K246" s="107"/>
    </row>
    <row r="247" spans="1:11" s="2" customFormat="1" x14ac:dyDescent="0.25">
      <c r="A247" s="519" t="s">
        <v>20</v>
      </c>
      <c r="B247" s="520"/>
      <c r="C247" s="520"/>
      <c r="D247" s="520"/>
      <c r="E247" s="520"/>
      <c r="F247" s="520"/>
      <c r="G247" s="521"/>
      <c r="H247" s="117"/>
      <c r="I247" s="117"/>
      <c r="J247" s="20"/>
      <c r="K247" s="20"/>
    </row>
    <row r="248" spans="1:11" s="2" customFormat="1" x14ac:dyDescent="0.25">
      <c r="A248" s="87" t="s">
        <v>27</v>
      </c>
      <c r="B248" s="517"/>
      <c r="C248" s="517"/>
      <c r="D248" s="517" t="s">
        <v>536</v>
      </c>
      <c r="E248" s="517"/>
      <c r="F248" s="517" t="s">
        <v>247</v>
      </c>
      <c r="G248" s="518"/>
      <c r="H248" s="117"/>
      <c r="I248" s="117"/>
      <c r="J248" s="20"/>
      <c r="K248" s="20"/>
    </row>
    <row r="249" spans="1:11" s="2" customFormat="1" x14ac:dyDescent="0.25">
      <c r="A249" s="500" t="s">
        <v>25</v>
      </c>
      <c r="B249" s="501"/>
      <c r="C249" s="501"/>
      <c r="D249" s="501"/>
      <c r="E249" s="501"/>
      <c r="F249" s="501"/>
      <c r="G249" s="502"/>
      <c r="H249" s="117"/>
      <c r="I249" s="117"/>
      <c r="J249" s="20"/>
      <c r="K249" s="20"/>
    </row>
    <row r="250" spans="1:11" s="20" customFormat="1" x14ac:dyDescent="0.25">
      <c r="A250" s="18" t="s">
        <v>21</v>
      </c>
      <c r="B250" s="575"/>
      <c r="C250" s="576"/>
      <c r="D250" s="720">
        <f>[1]TDSheet!$E$485</f>
        <v>6.6</v>
      </c>
      <c r="E250" s="720"/>
      <c r="F250" s="721">
        <f>[2]TDSheet!$E$484</f>
        <v>9.6999999999999993</v>
      </c>
      <c r="G250" s="722"/>
      <c r="H250" s="117"/>
      <c r="I250" s="117"/>
    </row>
    <row r="251" spans="1:11" s="20" customFormat="1" x14ac:dyDescent="0.25">
      <c r="A251" s="18" t="s">
        <v>22</v>
      </c>
      <c r="B251" s="577"/>
      <c r="C251" s="578"/>
      <c r="D251" s="720">
        <f>[1]TDSheet!$F$485</f>
        <v>4</v>
      </c>
      <c r="E251" s="720"/>
      <c r="F251" s="721">
        <f>[2]TDSheet!$F$484</f>
        <v>5.2</v>
      </c>
      <c r="G251" s="722"/>
      <c r="H251" s="117"/>
      <c r="I251" s="117"/>
    </row>
    <row r="252" spans="1:11" s="20" customFormat="1" x14ac:dyDescent="0.25">
      <c r="A252" s="18" t="s">
        <v>23</v>
      </c>
      <c r="B252" s="577"/>
      <c r="C252" s="578"/>
      <c r="D252" s="720">
        <f>[1]TDSheet!$G$485</f>
        <v>4.5999999999999996</v>
      </c>
      <c r="E252" s="720"/>
      <c r="F252" s="721">
        <f>[2]TDSheet!$G$484</f>
        <v>5.9</v>
      </c>
      <c r="G252" s="722"/>
      <c r="H252" s="117"/>
      <c r="I252" s="117"/>
    </row>
    <row r="253" spans="1:11" s="20" customFormat="1" x14ac:dyDescent="0.25">
      <c r="A253" s="18" t="s">
        <v>24</v>
      </c>
      <c r="B253" s="577"/>
      <c r="C253" s="578"/>
      <c r="D253" s="720">
        <f>[1]TDSheet!$H$485</f>
        <v>100.2</v>
      </c>
      <c r="E253" s="720"/>
      <c r="F253" s="721">
        <f>[2]TDSheet!$H$484</f>
        <v>118.5</v>
      </c>
      <c r="G253" s="722"/>
      <c r="H253" s="117"/>
      <c r="I253" s="117"/>
    </row>
    <row r="254" spans="1:11" s="20" customFormat="1" ht="15.75" thickBot="1" x14ac:dyDescent="0.3">
      <c r="A254" s="21" t="s">
        <v>26</v>
      </c>
      <c r="B254" s="579"/>
      <c r="C254" s="580"/>
      <c r="D254" s="723">
        <f>[1]TDSheet!$I$485</f>
        <v>0.3</v>
      </c>
      <c r="E254" s="723"/>
      <c r="F254" s="724">
        <f>[2]TDSheet!$I$484</f>
        <v>0.4</v>
      </c>
      <c r="G254" s="725"/>
      <c r="H254" s="117"/>
      <c r="I254" s="117"/>
    </row>
    <row r="255" spans="1:11" s="2" customFormat="1" ht="15.75" thickBot="1" x14ac:dyDescent="0.3">
      <c r="A255" s="16"/>
      <c r="B255" s="88"/>
      <c r="C255" s="88"/>
      <c r="D255" s="89"/>
      <c r="E255" s="89"/>
      <c r="F255" s="88"/>
      <c r="G255" s="90"/>
      <c r="H255" s="117"/>
      <c r="I255" s="117"/>
      <c r="J255" s="20"/>
      <c r="K255" s="20"/>
    </row>
    <row r="256" spans="1:11" s="2" customFormat="1" ht="32.25" customHeight="1" x14ac:dyDescent="0.25">
      <c r="A256" s="718" t="s">
        <v>28</v>
      </c>
      <c r="B256" s="485" t="s">
        <v>566</v>
      </c>
      <c r="C256" s="485"/>
      <c r="D256" s="485"/>
      <c r="E256" s="485"/>
      <c r="F256" s="485"/>
      <c r="G256" s="486"/>
      <c r="H256" s="117"/>
      <c r="I256" s="117"/>
      <c r="J256" s="20"/>
      <c r="K256" s="20"/>
    </row>
    <row r="257" spans="1:11" s="2" customFormat="1" ht="150" customHeight="1" thickBot="1" x14ac:dyDescent="0.3">
      <c r="A257" s="719"/>
      <c r="B257" s="489"/>
      <c r="C257" s="489"/>
      <c r="D257" s="489"/>
      <c r="E257" s="489"/>
      <c r="F257" s="489"/>
      <c r="G257" s="490"/>
      <c r="H257" s="117"/>
      <c r="I257" s="117"/>
      <c r="J257" s="20"/>
      <c r="K257" s="20"/>
    </row>
    <row r="258" spans="1:11" ht="15.75" thickBot="1" x14ac:dyDescent="0.3"/>
    <row r="259" spans="1:11" s="40" customFormat="1" ht="25.5" customHeight="1" x14ac:dyDescent="0.25">
      <c r="A259" s="79" t="s">
        <v>0</v>
      </c>
      <c r="B259" s="671" t="s">
        <v>703</v>
      </c>
      <c r="C259" s="671"/>
      <c r="D259" s="671"/>
      <c r="E259" s="671"/>
      <c r="F259" s="671"/>
      <c r="G259" s="672"/>
      <c r="H259" s="116"/>
      <c r="I259" s="116"/>
    </row>
    <row r="260" spans="1:11" s="1" customFormat="1" ht="24.75" customHeight="1" x14ac:dyDescent="0.25">
      <c r="A260" s="41" t="s">
        <v>2</v>
      </c>
      <c r="B260" s="677" t="s">
        <v>568</v>
      </c>
      <c r="C260" s="677"/>
      <c r="D260" s="677"/>
      <c r="E260" s="677"/>
      <c r="F260" s="677"/>
      <c r="G260" s="678"/>
      <c r="H260" s="80"/>
      <c r="I260" s="80"/>
      <c r="J260" s="43"/>
      <c r="K260" s="43"/>
    </row>
    <row r="261" spans="1:11" s="1" customFormat="1" ht="18.75" customHeight="1" x14ac:dyDescent="0.25">
      <c r="A261" s="41" t="s">
        <v>4</v>
      </c>
      <c r="B261" s="507" t="s">
        <v>596</v>
      </c>
      <c r="C261" s="507"/>
      <c r="D261" s="507"/>
      <c r="E261" s="507"/>
      <c r="F261" s="507"/>
      <c r="G261" s="508"/>
      <c r="H261" s="80"/>
      <c r="I261" s="80"/>
      <c r="J261" s="43"/>
      <c r="K261" s="43"/>
    </row>
    <row r="262" spans="1:11" s="43" customFormat="1" ht="45.75" customHeight="1" x14ac:dyDescent="0.25">
      <c r="A262" s="45" t="s">
        <v>5</v>
      </c>
      <c r="B262" s="706" t="s">
        <v>6</v>
      </c>
      <c r="C262" s="706"/>
      <c r="D262" s="706"/>
      <c r="E262" s="706"/>
      <c r="F262" s="706"/>
      <c r="G262" s="707"/>
      <c r="H262" s="80"/>
      <c r="I262" s="80"/>
    </row>
    <row r="263" spans="1:11" x14ac:dyDescent="0.25">
      <c r="A263" s="696" t="s">
        <v>7</v>
      </c>
      <c r="B263" s="514" t="s">
        <v>9</v>
      </c>
      <c r="C263" s="514"/>
      <c r="D263" s="514"/>
      <c r="E263" s="514"/>
      <c r="F263" s="514"/>
      <c r="G263" s="515"/>
    </row>
    <row r="264" spans="1:11" x14ac:dyDescent="0.25">
      <c r="A264" s="696"/>
      <c r="B264" s="514" t="s">
        <v>10</v>
      </c>
      <c r="C264" s="514"/>
      <c r="D264" s="514"/>
      <c r="E264" s="514"/>
      <c r="F264" s="514"/>
      <c r="G264" s="515"/>
    </row>
    <row r="265" spans="1:11" s="1" customFormat="1" ht="20.25" customHeight="1" x14ac:dyDescent="0.25">
      <c r="A265" s="696"/>
      <c r="B265" s="697"/>
      <c r="C265" s="697"/>
      <c r="D265" s="269" t="s">
        <v>8</v>
      </c>
      <c r="E265" s="269" t="s">
        <v>11</v>
      </c>
      <c r="F265" s="269" t="s">
        <v>8</v>
      </c>
      <c r="G265" s="46" t="s">
        <v>11</v>
      </c>
      <c r="H265" s="80"/>
      <c r="I265" s="80"/>
      <c r="J265" s="43"/>
      <c r="K265" s="43"/>
    </row>
    <row r="266" spans="1:11" s="1" customFormat="1" ht="20.25" customHeight="1" x14ac:dyDescent="0.25">
      <c r="A266" s="47" t="s">
        <v>558</v>
      </c>
      <c r="B266" s="697"/>
      <c r="C266" s="697"/>
      <c r="D266" s="62">
        <v>48</v>
      </c>
      <c r="E266" s="62">
        <v>45</v>
      </c>
      <c r="F266" s="62">
        <v>56</v>
      </c>
      <c r="G266" s="48">
        <v>52.5</v>
      </c>
      <c r="H266" s="80"/>
      <c r="I266" s="80"/>
      <c r="J266" s="43"/>
      <c r="K266" s="43"/>
    </row>
    <row r="267" spans="1:11" s="1" customFormat="1" ht="20.25" customHeight="1" x14ac:dyDescent="0.25">
      <c r="A267" s="47" t="s">
        <v>552</v>
      </c>
      <c r="B267" s="697"/>
      <c r="C267" s="697"/>
      <c r="D267" s="263">
        <v>11</v>
      </c>
      <c r="E267" s="62">
        <v>11</v>
      </c>
      <c r="F267" s="263">
        <v>13</v>
      </c>
      <c r="G267" s="48">
        <v>13</v>
      </c>
      <c r="H267" s="80"/>
      <c r="I267" s="80"/>
      <c r="J267" s="43"/>
      <c r="K267" s="43"/>
    </row>
    <row r="268" spans="1:11" s="1" customFormat="1" ht="20.25" customHeight="1" x14ac:dyDescent="0.25">
      <c r="A268" s="47" t="s">
        <v>14</v>
      </c>
      <c r="B268" s="697"/>
      <c r="C268" s="697"/>
      <c r="D268" s="62">
        <v>15</v>
      </c>
      <c r="E268" s="62">
        <v>15</v>
      </c>
      <c r="F268" s="62">
        <v>17.5</v>
      </c>
      <c r="G268" s="48">
        <v>17.5</v>
      </c>
      <c r="H268" s="80"/>
      <c r="I268" s="80"/>
      <c r="J268" s="43"/>
      <c r="K268" s="43"/>
    </row>
    <row r="269" spans="1:11" s="1" customFormat="1" ht="20.25" customHeight="1" x14ac:dyDescent="0.25">
      <c r="A269" s="47" t="s">
        <v>235</v>
      </c>
      <c r="B269" s="697"/>
      <c r="C269" s="697"/>
      <c r="D269" s="62" t="s">
        <v>459</v>
      </c>
      <c r="E269" s="62">
        <v>4</v>
      </c>
      <c r="F269" s="62" t="s">
        <v>548</v>
      </c>
      <c r="G269" s="48">
        <v>6</v>
      </c>
      <c r="H269" s="80"/>
      <c r="I269" s="80"/>
      <c r="J269" s="43"/>
      <c r="K269" s="43"/>
    </row>
    <row r="270" spans="1:11" s="1" customFormat="1" ht="20.25" customHeight="1" x14ac:dyDescent="0.25">
      <c r="A270" s="194" t="s">
        <v>245</v>
      </c>
      <c r="B270" s="697"/>
      <c r="C270" s="697"/>
      <c r="D270" s="263">
        <v>0</v>
      </c>
      <c r="E270" s="63">
        <v>69</v>
      </c>
      <c r="F270" s="263">
        <v>0</v>
      </c>
      <c r="G270" s="64">
        <v>80.5</v>
      </c>
      <c r="H270" s="80"/>
      <c r="I270" s="80"/>
      <c r="J270" s="43"/>
      <c r="K270" s="43"/>
    </row>
    <row r="271" spans="1:11" s="1" customFormat="1" ht="20.25" customHeight="1" x14ac:dyDescent="0.25">
      <c r="A271" s="47" t="s">
        <v>129</v>
      </c>
      <c r="B271" s="697"/>
      <c r="C271" s="697"/>
      <c r="D271" s="62">
        <v>2.5</v>
      </c>
      <c r="E271" s="62">
        <v>2.5</v>
      </c>
      <c r="F271" s="62">
        <v>3</v>
      </c>
      <c r="G271" s="48">
        <v>3</v>
      </c>
      <c r="H271" s="80"/>
      <c r="I271" s="80"/>
      <c r="J271" s="43"/>
      <c r="K271" s="43"/>
    </row>
    <row r="272" spans="1:11" s="1" customFormat="1" ht="20.25" hidden="1" customHeight="1" x14ac:dyDescent="0.25">
      <c r="A272" s="58"/>
      <c r="B272" s="697"/>
      <c r="C272" s="697"/>
      <c r="D272" s="263"/>
      <c r="E272" s="63"/>
      <c r="F272" s="263"/>
      <c r="G272" s="64"/>
      <c r="H272" s="80"/>
      <c r="I272" s="80"/>
      <c r="J272" s="43"/>
      <c r="K272" s="43"/>
    </row>
    <row r="273" spans="1:11" s="1" customFormat="1" ht="13.5" hidden="1" customHeight="1" x14ac:dyDescent="0.25">
      <c r="A273" s="259"/>
      <c r="B273" s="697"/>
      <c r="C273" s="697"/>
      <c r="D273" s="62"/>
      <c r="E273" s="62"/>
      <c r="F273" s="62"/>
      <c r="G273" s="48"/>
      <c r="H273" s="80"/>
      <c r="I273" s="80"/>
      <c r="J273" s="43"/>
      <c r="K273" s="43"/>
    </row>
    <row r="274" spans="1:11" s="1" customFormat="1" ht="14.25" hidden="1" customHeight="1" x14ac:dyDescent="0.25">
      <c r="A274" s="259"/>
      <c r="B274" s="697"/>
      <c r="C274" s="697"/>
      <c r="D274" s="62"/>
      <c r="E274" s="62"/>
      <c r="F274" s="62"/>
      <c r="G274" s="48"/>
      <c r="H274" s="80"/>
      <c r="I274" s="80"/>
      <c r="J274" s="43"/>
      <c r="K274" s="43"/>
    </row>
    <row r="275" spans="1:11" s="1" customFormat="1" ht="15" hidden="1" customHeight="1" x14ac:dyDescent="0.25">
      <c r="A275" s="259"/>
      <c r="B275" s="697"/>
      <c r="C275" s="697"/>
      <c r="D275" s="62"/>
      <c r="E275" s="62"/>
      <c r="F275" s="62"/>
      <c r="G275" s="48"/>
      <c r="H275" s="80"/>
      <c r="I275" s="80"/>
      <c r="J275" s="43"/>
      <c r="K275" s="43"/>
    </row>
    <row r="276" spans="1:11" s="1" customFormat="1" ht="17.25" hidden="1" customHeight="1" x14ac:dyDescent="0.25">
      <c r="A276" s="259"/>
      <c r="B276" s="697"/>
      <c r="C276" s="697"/>
      <c r="D276" s="62"/>
      <c r="E276" s="62"/>
      <c r="F276" s="62"/>
      <c r="G276" s="48"/>
      <c r="H276" s="80"/>
      <c r="I276" s="80"/>
      <c r="J276" s="43"/>
      <c r="K276" s="43"/>
    </row>
    <row r="277" spans="1:11" s="1" customFormat="1" ht="16.5" hidden="1" customHeight="1" x14ac:dyDescent="0.25">
      <c r="A277" s="259"/>
      <c r="B277" s="697"/>
      <c r="C277" s="697"/>
      <c r="D277" s="62"/>
      <c r="E277" s="62"/>
      <c r="F277" s="172"/>
      <c r="G277" s="173"/>
      <c r="H277" s="80"/>
      <c r="I277" s="80"/>
      <c r="J277" s="43"/>
      <c r="K277" s="43"/>
    </row>
    <row r="278" spans="1:11" s="1" customFormat="1" ht="18" hidden="1" customHeight="1" x14ac:dyDescent="0.25">
      <c r="A278" s="259"/>
      <c r="B278" s="697"/>
      <c r="C278" s="697"/>
      <c r="D278" s="60"/>
      <c r="E278" s="62"/>
      <c r="F278" s="60"/>
      <c r="G278" s="48"/>
      <c r="H278" s="80"/>
      <c r="I278" s="80"/>
      <c r="J278" s="43"/>
      <c r="K278" s="43"/>
    </row>
    <row r="279" spans="1:11" s="1" customFormat="1" ht="18" hidden="1" customHeight="1" x14ac:dyDescent="0.25">
      <c r="A279" s="194"/>
      <c r="B279" s="708"/>
      <c r="C279" s="708"/>
      <c r="D279" s="66"/>
      <c r="E279" s="136"/>
      <c r="F279" s="66"/>
      <c r="G279" s="137"/>
      <c r="H279" s="80"/>
      <c r="I279" s="80"/>
      <c r="J279" s="43"/>
      <c r="K279" s="43"/>
    </row>
    <row r="280" spans="1:11" s="1" customFormat="1" ht="18" hidden="1" customHeight="1" x14ac:dyDescent="0.25">
      <c r="A280" s="258"/>
      <c r="B280" s="708"/>
      <c r="C280" s="708"/>
      <c r="D280" s="66"/>
      <c r="E280" s="134"/>
      <c r="F280" s="66"/>
      <c r="G280" s="68"/>
      <c r="H280" s="80"/>
      <c r="I280" s="80"/>
      <c r="J280" s="43"/>
      <c r="K280" s="43"/>
    </row>
    <row r="281" spans="1:11" s="2" customFormat="1" ht="15.75" thickBot="1" x14ac:dyDescent="0.3">
      <c r="A281" s="50" t="s">
        <v>16</v>
      </c>
      <c r="B281" s="698"/>
      <c r="C281" s="698"/>
      <c r="D281" s="260">
        <v>0</v>
      </c>
      <c r="E281" s="106">
        <v>60</v>
      </c>
      <c r="F281" s="260">
        <v>0</v>
      </c>
      <c r="G281" s="53">
        <v>70</v>
      </c>
      <c r="H281" s="117"/>
      <c r="I281" s="117"/>
      <c r="J281" s="20"/>
      <c r="K281" s="20"/>
    </row>
    <row r="282" spans="1:11" s="81" customFormat="1" ht="15.75" customHeight="1" thickBot="1" x14ac:dyDescent="0.3">
      <c r="A282" s="701"/>
      <c r="B282" s="702"/>
      <c r="C282" s="702"/>
      <c r="D282" s="702"/>
      <c r="E282" s="702"/>
      <c r="F282" s="702"/>
      <c r="G282" s="703"/>
      <c r="H282" s="119"/>
      <c r="I282" s="119"/>
      <c r="J282" s="107"/>
      <c r="K282" s="107"/>
    </row>
    <row r="283" spans="1:11" s="2" customFormat="1" x14ac:dyDescent="0.25">
      <c r="A283" s="519" t="s">
        <v>20</v>
      </c>
      <c r="B283" s="520"/>
      <c r="C283" s="520"/>
      <c r="D283" s="520"/>
      <c r="E283" s="520"/>
      <c r="F283" s="520"/>
      <c r="G283" s="521"/>
      <c r="H283" s="117"/>
      <c r="I283" s="117"/>
      <c r="J283" s="20"/>
      <c r="K283" s="20"/>
    </row>
    <row r="284" spans="1:11" s="2" customFormat="1" x14ac:dyDescent="0.25">
      <c r="A284" s="87" t="s">
        <v>27</v>
      </c>
      <c r="B284" s="517"/>
      <c r="C284" s="517"/>
      <c r="D284" s="517" t="s">
        <v>316</v>
      </c>
      <c r="E284" s="517"/>
      <c r="F284" s="517" t="s">
        <v>247</v>
      </c>
      <c r="G284" s="518"/>
      <c r="H284" s="117"/>
      <c r="I284" s="117"/>
      <c r="J284" s="20"/>
      <c r="K284" s="20"/>
    </row>
    <row r="285" spans="1:11" s="2" customFormat="1" x14ac:dyDescent="0.25">
      <c r="A285" s="500" t="s">
        <v>25</v>
      </c>
      <c r="B285" s="501"/>
      <c r="C285" s="501"/>
      <c r="D285" s="501"/>
      <c r="E285" s="501"/>
      <c r="F285" s="501"/>
      <c r="G285" s="502"/>
      <c r="H285" s="117"/>
      <c r="I285" s="117"/>
      <c r="J285" s="20"/>
      <c r="K285" s="20"/>
    </row>
    <row r="286" spans="1:11" s="20" customFormat="1" x14ac:dyDescent="0.25">
      <c r="A286" s="18" t="s">
        <v>21</v>
      </c>
      <c r="B286" s="575"/>
      <c r="C286" s="576"/>
      <c r="D286" s="720">
        <f>[1]TDSheet!$E$549</f>
        <v>4.8</v>
      </c>
      <c r="E286" s="720"/>
      <c r="F286" s="721">
        <f>[2]TDSheet!$E$548</f>
        <v>7.9</v>
      </c>
      <c r="G286" s="722"/>
      <c r="H286" s="117"/>
      <c r="I286" s="117"/>
    </row>
    <row r="287" spans="1:11" s="20" customFormat="1" x14ac:dyDescent="0.25">
      <c r="A287" s="18" t="s">
        <v>22</v>
      </c>
      <c r="B287" s="577"/>
      <c r="C287" s="578"/>
      <c r="D287" s="720">
        <f>[1]TDSheet!$F$549</f>
        <v>3.2</v>
      </c>
      <c r="E287" s="720"/>
      <c r="F287" s="721">
        <f>[2]TDSheet!$F$548</f>
        <v>5.84</v>
      </c>
      <c r="G287" s="722"/>
      <c r="H287" s="117"/>
      <c r="I287" s="117"/>
    </row>
    <row r="288" spans="1:11" s="20" customFormat="1" x14ac:dyDescent="0.25">
      <c r="A288" s="18" t="s">
        <v>23</v>
      </c>
      <c r="B288" s="577"/>
      <c r="C288" s="578"/>
      <c r="D288" s="720">
        <f>[1]TDSheet!$G$549</f>
        <v>8.85</v>
      </c>
      <c r="E288" s="720"/>
      <c r="F288" s="721">
        <f>[2]TDSheet!$G$548</f>
        <v>9.1999999999999993</v>
      </c>
      <c r="G288" s="722"/>
      <c r="H288" s="117"/>
      <c r="I288" s="117"/>
    </row>
    <row r="289" spans="1:11" s="20" customFormat="1" x14ac:dyDescent="0.25">
      <c r="A289" s="18" t="s">
        <v>24</v>
      </c>
      <c r="B289" s="577"/>
      <c r="C289" s="578"/>
      <c r="D289" s="720">
        <f>[1]TDSheet!$H$549</f>
        <v>101.21</v>
      </c>
      <c r="E289" s="720"/>
      <c r="F289" s="721">
        <f>[2]TDSheet!$H$548</f>
        <v>147.34</v>
      </c>
      <c r="G289" s="722"/>
      <c r="H289" s="117"/>
      <c r="I289" s="117"/>
    </row>
    <row r="290" spans="1:11" s="20" customFormat="1" ht="15.75" thickBot="1" x14ac:dyDescent="0.3">
      <c r="A290" s="21" t="s">
        <v>26</v>
      </c>
      <c r="B290" s="579"/>
      <c r="C290" s="580"/>
      <c r="D290" s="723">
        <f>[1]TDSheet!$I$549</f>
        <v>0.1</v>
      </c>
      <c r="E290" s="723"/>
      <c r="F290" s="728">
        <f>[2]TDSheet!$I$548</f>
        <v>0.12</v>
      </c>
      <c r="G290" s="729"/>
      <c r="H290" s="117"/>
      <c r="I290" s="117"/>
    </row>
    <row r="291" spans="1:11" s="2" customFormat="1" ht="15.75" thickBot="1" x14ac:dyDescent="0.3">
      <c r="A291" s="16"/>
      <c r="B291" s="88"/>
      <c r="C291" s="88"/>
      <c r="D291" s="89"/>
      <c r="E291" s="89"/>
      <c r="F291" s="88"/>
      <c r="G291" s="90"/>
      <c r="H291" s="117"/>
      <c r="I291" s="117"/>
      <c r="J291" s="20"/>
      <c r="K291" s="20"/>
    </row>
    <row r="292" spans="1:11" s="2" customFormat="1" ht="32.25" customHeight="1" x14ac:dyDescent="0.25">
      <c r="A292" s="718" t="s">
        <v>28</v>
      </c>
      <c r="B292" s="485" t="s">
        <v>569</v>
      </c>
      <c r="C292" s="485"/>
      <c r="D292" s="485"/>
      <c r="E292" s="485"/>
      <c r="F292" s="485"/>
      <c r="G292" s="486"/>
      <c r="H292" s="117"/>
      <c r="I292" s="117"/>
      <c r="J292" s="20"/>
      <c r="K292" s="20"/>
    </row>
    <row r="293" spans="1:11" s="2" customFormat="1" ht="72" customHeight="1" thickBot="1" x14ac:dyDescent="0.3">
      <c r="A293" s="719"/>
      <c r="B293" s="489"/>
      <c r="C293" s="489"/>
      <c r="D293" s="489"/>
      <c r="E293" s="489"/>
      <c r="F293" s="489"/>
      <c r="G293" s="490"/>
      <c r="H293" s="117"/>
      <c r="I293" s="117"/>
      <c r="J293" s="20"/>
      <c r="K293" s="20"/>
    </row>
    <row r="294" spans="1:11" ht="15.75" thickBot="1" x14ac:dyDescent="0.3"/>
    <row r="295" spans="1:11" s="40" customFormat="1" ht="25.5" customHeight="1" x14ac:dyDescent="0.25">
      <c r="A295" s="79" t="s">
        <v>0</v>
      </c>
      <c r="B295" s="671" t="s">
        <v>959</v>
      </c>
      <c r="C295" s="671"/>
      <c r="D295" s="671"/>
      <c r="E295" s="671"/>
      <c r="F295" s="671"/>
      <c r="G295" s="672"/>
      <c r="H295" s="116"/>
      <c r="I295" s="116"/>
    </row>
    <row r="296" spans="1:11" s="1" customFormat="1" ht="24.75" customHeight="1" x14ac:dyDescent="0.25">
      <c r="A296" s="41" t="s">
        <v>2</v>
      </c>
      <c r="B296" s="677" t="s">
        <v>871</v>
      </c>
      <c r="C296" s="677"/>
      <c r="D296" s="677"/>
      <c r="E296" s="677"/>
      <c r="F296" s="677"/>
      <c r="G296" s="678"/>
      <c r="H296" s="80"/>
      <c r="I296" s="80"/>
      <c r="J296" s="43"/>
      <c r="K296" s="43"/>
    </row>
    <row r="297" spans="1:11" s="1" customFormat="1" ht="18.75" customHeight="1" x14ac:dyDescent="0.25">
      <c r="A297" s="41" t="s">
        <v>4</v>
      </c>
      <c r="B297" s="507" t="s">
        <v>592</v>
      </c>
      <c r="C297" s="507"/>
      <c r="D297" s="507"/>
      <c r="E297" s="507"/>
      <c r="F297" s="507"/>
      <c r="G297" s="508"/>
      <c r="H297" s="80"/>
      <c r="I297" s="80"/>
      <c r="J297" s="43"/>
      <c r="K297" s="43"/>
    </row>
    <row r="298" spans="1:11" s="43" customFormat="1" ht="45.75" customHeight="1" x14ac:dyDescent="0.25">
      <c r="A298" s="45" t="s">
        <v>5</v>
      </c>
      <c r="B298" s="706" t="s">
        <v>6</v>
      </c>
      <c r="C298" s="706"/>
      <c r="D298" s="706"/>
      <c r="E298" s="706"/>
      <c r="F298" s="706"/>
      <c r="G298" s="707"/>
      <c r="H298" s="80"/>
      <c r="I298" s="80"/>
    </row>
    <row r="299" spans="1:11" x14ac:dyDescent="0.25">
      <c r="A299" s="696" t="s">
        <v>7</v>
      </c>
      <c r="B299" s="514" t="s">
        <v>9</v>
      </c>
      <c r="C299" s="514"/>
      <c r="D299" s="514"/>
      <c r="E299" s="514"/>
      <c r="F299" s="514"/>
      <c r="G299" s="515"/>
    </row>
    <row r="300" spans="1:11" x14ac:dyDescent="0.25">
      <c r="A300" s="696"/>
      <c r="B300" s="514" t="s">
        <v>10</v>
      </c>
      <c r="C300" s="514"/>
      <c r="D300" s="514"/>
      <c r="E300" s="514"/>
      <c r="F300" s="514"/>
      <c r="G300" s="515"/>
    </row>
    <row r="301" spans="1:11" s="1" customFormat="1" ht="20.25" customHeight="1" x14ac:dyDescent="0.25">
      <c r="A301" s="696"/>
      <c r="B301" s="697"/>
      <c r="C301" s="697"/>
      <c r="D301" s="269" t="s">
        <v>8</v>
      </c>
      <c r="E301" s="269" t="s">
        <v>11</v>
      </c>
      <c r="F301" s="269" t="s">
        <v>8</v>
      </c>
      <c r="G301" s="46" t="s">
        <v>11</v>
      </c>
      <c r="H301" s="80"/>
      <c r="I301" s="80"/>
      <c r="J301" s="43"/>
      <c r="K301" s="43"/>
    </row>
    <row r="302" spans="1:11" s="1" customFormat="1" ht="20.25" customHeight="1" x14ac:dyDescent="0.25">
      <c r="A302" s="47" t="s">
        <v>558</v>
      </c>
      <c r="B302" s="697"/>
      <c r="C302" s="697"/>
      <c r="D302" s="62">
        <v>57.6</v>
      </c>
      <c r="E302" s="62">
        <v>55</v>
      </c>
      <c r="F302" s="62">
        <v>67.2</v>
      </c>
      <c r="G302" s="48">
        <v>64</v>
      </c>
      <c r="H302" s="80"/>
      <c r="I302" s="80"/>
      <c r="J302" s="43"/>
      <c r="K302" s="43"/>
    </row>
    <row r="303" spans="1:11" s="1" customFormat="1" ht="20.25" customHeight="1" x14ac:dyDescent="0.25">
      <c r="A303" s="145" t="s">
        <v>522</v>
      </c>
      <c r="B303" s="697"/>
      <c r="C303" s="697"/>
      <c r="D303" s="263">
        <v>0</v>
      </c>
      <c r="E303" s="63">
        <v>25</v>
      </c>
      <c r="F303" s="263">
        <v>0</v>
      </c>
      <c r="G303" s="64">
        <v>29.5</v>
      </c>
      <c r="H303" s="80"/>
      <c r="I303" s="80"/>
      <c r="J303" s="43"/>
      <c r="K303" s="43"/>
    </row>
    <row r="304" spans="1:11" s="1" customFormat="1" ht="20.25" customHeight="1" x14ac:dyDescent="0.25">
      <c r="A304" s="259" t="s">
        <v>304</v>
      </c>
      <c r="B304" s="697"/>
      <c r="C304" s="697"/>
      <c r="D304" s="60">
        <v>28</v>
      </c>
      <c r="E304" s="62">
        <v>28</v>
      </c>
      <c r="F304" s="60">
        <v>33</v>
      </c>
      <c r="G304" s="129">
        <v>33</v>
      </c>
      <c r="H304" s="80"/>
      <c r="I304" s="80"/>
      <c r="J304" s="43"/>
      <c r="K304" s="43"/>
    </row>
    <row r="305" spans="1:11" s="1" customFormat="1" ht="20.25" customHeight="1" x14ac:dyDescent="0.25">
      <c r="A305" s="259" t="s">
        <v>523</v>
      </c>
      <c r="B305" s="697"/>
      <c r="C305" s="697"/>
      <c r="D305" s="60">
        <v>0.5</v>
      </c>
      <c r="E305" s="172">
        <v>0.35</v>
      </c>
      <c r="F305" s="60">
        <v>0.6</v>
      </c>
      <c r="G305" s="48">
        <v>0.5</v>
      </c>
      <c r="H305" s="80"/>
      <c r="I305" s="80"/>
      <c r="J305" s="43"/>
      <c r="K305" s="43"/>
    </row>
    <row r="306" spans="1:11" s="1" customFormat="1" ht="20.25" customHeight="1" x14ac:dyDescent="0.25">
      <c r="A306" s="259" t="s">
        <v>189</v>
      </c>
      <c r="B306" s="697"/>
      <c r="C306" s="697"/>
      <c r="D306" s="60">
        <v>1.3</v>
      </c>
      <c r="E306" s="62">
        <v>1.3</v>
      </c>
      <c r="F306" s="60">
        <v>1.5</v>
      </c>
      <c r="G306" s="48">
        <v>1.5</v>
      </c>
      <c r="H306" s="80"/>
      <c r="I306" s="80"/>
      <c r="J306" s="43"/>
      <c r="K306" s="43"/>
    </row>
    <row r="307" spans="1:11" s="1" customFormat="1" ht="20.25" customHeight="1" x14ac:dyDescent="0.25">
      <c r="A307" s="259" t="s">
        <v>188</v>
      </c>
      <c r="B307" s="697"/>
      <c r="C307" s="697"/>
      <c r="D307" s="60">
        <v>1.5</v>
      </c>
      <c r="E307" s="62">
        <v>1.5</v>
      </c>
      <c r="F307" s="60">
        <v>1.6</v>
      </c>
      <c r="G307" s="48">
        <v>1.6</v>
      </c>
      <c r="H307" s="80"/>
      <c r="I307" s="80"/>
      <c r="J307" s="43"/>
      <c r="K307" s="43"/>
    </row>
    <row r="308" spans="1:11" s="1" customFormat="1" ht="20.25" customHeight="1" x14ac:dyDescent="0.25">
      <c r="A308" s="82" t="s">
        <v>129</v>
      </c>
      <c r="B308" s="697"/>
      <c r="C308" s="697"/>
      <c r="D308" s="60">
        <v>2</v>
      </c>
      <c r="E308" s="62">
        <v>2</v>
      </c>
      <c r="F308" s="60">
        <v>2.2999999999999998</v>
      </c>
      <c r="G308" s="48">
        <v>2.2999999999999998</v>
      </c>
      <c r="H308" s="80"/>
      <c r="I308" s="80"/>
      <c r="J308" s="43"/>
      <c r="K308" s="43"/>
    </row>
    <row r="309" spans="1:11" s="1" customFormat="1" ht="20.25" customHeight="1" x14ac:dyDescent="0.25">
      <c r="A309" s="104" t="s">
        <v>236</v>
      </c>
      <c r="B309" s="708"/>
      <c r="C309" s="708"/>
      <c r="D309" s="66">
        <v>5</v>
      </c>
      <c r="E309" s="134">
        <v>5</v>
      </c>
      <c r="F309" s="66">
        <v>6</v>
      </c>
      <c r="G309" s="68">
        <v>6</v>
      </c>
      <c r="H309" s="80"/>
      <c r="I309" s="80"/>
      <c r="J309" s="43"/>
      <c r="K309" s="43"/>
    </row>
    <row r="310" spans="1:11" s="1" customFormat="1" ht="20.25" customHeight="1" x14ac:dyDescent="0.25">
      <c r="A310" s="104" t="s">
        <v>235</v>
      </c>
      <c r="B310" s="708"/>
      <c r="C310" s="708"/>
      <c r="D310" s="178" t="s">
        <v>530</v>
      </c>
      <c r="E310" s="134">
        <v>5</v>
      </c>
      <c r="F310" s="178" t="s">
        <v>548</v>
      </c>
      <c r="G310" s="68">
        <v>6</v>
      </c>
      <c r="H310" s="80"/>
      <c r="I310" s="80"/>
      <c r="J310" s="43"/>
      <c r="K310" s="43"/>
    </row>
    <row r="311" spans="1:11" s="1" customFormat="1" ht="20.25" customHeight="1" x14ac:dyDescent="0.25">
      <c r="A311" s="196" t="s">
        <v>245</v>
      </c>
      <c r="B311" s="708"/>
      <c r="C311" s="708"/>
      <c r="D311" s="178">
        <v>0</v>
      </c>
      <c r="E311" s="136">
        <v>67</v>
      </c>
      <c r="F311" s="178">
        <v>0</v>
      </c>
      <c r="G311" s="137">
        <v>78.099999999999994</v>
      </c>
      <c r="H311" s="80"/>
      <c r="I311" s="80"/>
      <c r="J311" s="43"/>
      <c r="K311" s="43"/>
    </row>
    <row r="312" spans="1:11" s="2" customFormat="1" ht="15.75" thickBot="1" x14ac:dyDescent="0.3">
      <c r="A312" s="50" t="s">
        <v>16</v>
      </c>
      <c r="B312" s="698"/>
      <c r="C312" s="698"/>
      <c r="D312" s="260"/>
      <c r="E312" s="106">
        <v>60</v>
      </c>
      <c r="F312" s="260">
        <v>0</v>
      </c>
      <c r="G312" s="53">
        <v>70</v>
      </c>
      <c r="H312" s="117"/>
      <c r="I312" s="117"/>
      <c r="J312" s="20"/>
      <c r="K312" s="20"/>
    </row>
    <row r="313" spans="1:11" s="81" customFormat="1" ht="15.75" customHeight="1" thickBot="1" x14ac:dyDescent="0.3">
      <c r="A313" s="701"/>
      <c r="B313" s="702"/>
      <c r="C313" s="702"/>
      <c r="D313" s="702"/>
      <c r="E313" s="702"/>
      <c r="F313" s="702"/>
      <c r="G313" s="703"/>
      <c r="H313" s="119"/>
      <c r="I313" s="119"/>
      <c r="J313" s="107"/>
      <c r="K313" s="107"/>
    </row>
    <row r="314" spans="1:11" s="2" customFormat="1" x14ac:dyDescent="0.25">
      <c r="A314" s="519" t="s">
        <v>20</v>
      </c>
      <c r="B314" s="520"/>
      <c r="C314" s="520"/>
      <c r="D314" s="520"/>
      <c r="E314" s="520"/>
      <c r="F314" s="520"/>
      <c r="G314" s="521"/>
      <c r="H314" s="117"/>
      <c r="I314" s="117"/>
      <c r="J314" s="20"/>
      <c r="K314" s="20"/>
    </row>
    <row r="315" spans="1:11" s="2" customFormat="1" x14ac:dyDescent="0.25">
      <c r="A315" s="87" t="s">
        <v>27</v>
      </c>
      <c r="B315" s="517"/>
      <c r="C315" s="517"/>
      <c r="D315" s="517" t="s">
        <v>316</v>
      </c>
      <c r="E315" s="517"/>
      <c r="F315" s="517" t="s">
        <v>247</v>
      </c>
      <c r="G315" s="518"/>
      <c r="H315" s="117"/>
      <c r="I315" s="117"/>
      <c r="J315" s="20"/>
      <c r="K315" s="20"/>
    </row>
    <row r="316" spans="1:11" s="2" customFormat="1" x14ac:dyDescent="0.25">
      <c r="A316" s="500" t="s">
        <v>25</v>
      </c>
      <c r="B316" s="501"/>
      <c r="C316" s="501"/>
      <c r="D316" s="501"/>
      <c r="E316" s="501"/>
      <c r="F316" s="501"/>
      <c r="G316" s="502"/>
      <c r="H316" s="117"/>
      <c r="I316" s="117"/>
      <c r="J316" s="20"/>
      <c r="K316" s="20"/>
    </row>
    <row r="317" spans="1:11" s="20" customFormat="1" x14ac:dyDescent="0.25">
      <c r="A317" s="18" t="s">
        <v>21</v>
      </c>
      <c r="B317" s="575"/>
      <c r="C317" s="576"/>
      <c r="D317" s="704">
        <f>[5]TDSheet!$E$68</f>
        <v>8.6</v>
      </c>
      <c r="E317" s="704"/>
      <c r="F317" s="593">
        <f>[6]TDSheet!$E$71</f>
        <v>10.029999999999999</v>
      </c>
      <c r="G317" s="594"/>
      <c r="H317" s="117"/>
      <c r="I317" s="117"/>
    </row>
    <row r="318" spans="1:11" s="20" customFormat="1" x14ac:dyDescent="0.25">
      <c r="A318" s="18" t="s">
        <v>22</v>
      </c>
      <c r="B318" s="577"/>
      <c r="C318" s="578"/>
      <c r="D318" s="704">
        <f>[5]TDSheet!$F$68</f>
        <v>2.8</v>
      </c>
      <c r="E318" s="704"/>
      <c r="F318" s="581">
        <f>[6]TDSheet!$F$71</f>
        <v>3.26</v>
      </c>
      <c r="G318" s="584"/>
      <c r="H318" s="117"/>
      <c r="I318" s="117"/>
    </row>
    <row r="319" spans="1:11" s="20" customFormat="1" x14ac:dyDescent="0.25">
      <c r="A319" s="18" t="s">
        <v>23</v>
      </c>
      <c r="B319" s="577"/>
      <c r="C319" s="578"/>
      <c r="D319" s="704">
        <f>[5]TDSheet!$G$68</f>
        <v>2.2999999999999998</v>
      </c>
      <c r="E319" s="704"/>
      <c r="F319" s="581">
        <f>[6]TDSheet!$G$71</f>
        <v>2.7</v>
      </c>
      <c r="G319" s="584"/>
      <c r="H319" s="117"/>
      <c r="I319" s="117"/>
    </row>
    <row r="320" spans="1:11" s="20" customFormat="1" x14ac:dyDescent="0.25">
      <c r="A320" s="18" t="s">
        <v>24</v>
      </c>
      <c r="B320" s="577"/>
      <c r="C320" s="578"/>
      <c r="D320" s="704">
        <f>[5]TDSheet!$H$68</f>
        <v>78.2</v>
      </c>
      <c r="E320" s="704"/>
      <c r="F320" s="593">
        <f>[6]TDSheet!$H$71</f>
        <v>91.23</v>
      </c>
      <c r="G320" s="594"/>
      <c r="H320" s="117"/>
      <c r="I320" s="117"/>
    </row>
    <row r="321" spans="1:11" s="20" customFormat="1" ht="15.75" thickBot="1" x14ac:dyDescent="0.3">
      <c r="A321" s="21" t="s">
        <v>26</v>
      </c>
      <c r="B321" s="579"/>
      <c r="C321" s="580"/>
      <c r="D321" s="711">
        <f>[5]TDSheet!$I$68</f>
        <v>0</v>
      </c>
      <c r="E321" s="711"/>
      <c r="F321" s="595">
        <f>[6]TDSheet!$I$71</f>
        <v>0</v>
      </c>
      <c r="G321" s="596"/>
      <c r="H321" s="117"/>
      <c r="I321" s="117"/>
    </row>
    <row r="322" spans="1:11" s="2" customFormat="1" ht="15.75" thickBot="1" x14ac:dyDescent="0.3">
      <c r="A322" s="16"/>
      <c r="B322" s="88"/>
      <c r="C322" s="88"/>
      <c r="D322" s="89"/>
      <c r="E322" s="89"/>
      <c r="F322" s="88"/>
      <c r="G322" s="90"/>
      <c r="H322" s="117"/>
      <c r="I322" s="117"/>
      <c r="J322" s="20"/>
      <c r="K322" s="20"/>
    </row>
    <row r="323" spans="1:11" s="2" customFormat="1" ht="32.25" customHeight="1" x14ac:dyDescent="0.25">
      <c r="A323" s="718" t="s">
        <v>28</v>
      </c>
      <c r="B323" s="485" t="s">
        <v>872</v>
      </c>
      <c r="C323" s="485"/>
      <c r="D323" s="485"/>
      <c r="E323" s="485"/>
      <c r="F323" s="485"/>
      <c r="G323" s="486"/>
      <c r="H323" s="117"/>
      <c r="I323" s="117"/>
      <c r="J323" s="20"/>
      <c r="K323" s="20"/>
    </row>
    <row r="324" spans="1:11" s="2" customFormat="1" ht="123.75" customHeight="1" thickBot="1" x14ac:dyDescent="0.3">
      <c r="A324" s="719"/>
      <c r="B324" s="489"/>
      <c r="C324" s="489"/>
      <c r="D324" s="489"/>
      <c r="E324" s="489"/>
      <c r="F324" s="489"/>
      <c r="G324" s="490"/>
      <c r="H324" s="117"/>
      <c r="I324" s="117"/>
      <c r="J324" s="20"/>
      <c r="K324" s="20"/>
    </row>
    <row r="325" spans="1:11" ht="15.75" thickBot="1" x14ac:dyDescent="0.3"/>
    <row r="326" spans="1:11" s="40" customFormat="1" ht="25.5" customHeight="1" x14ac:dyDescent="0.25">
      <c r="A326" s="79" t="s">
        <v>0</v>
      </c>
      <c r="B326" s="671" t="s">
        <v>704</v>
      </c>
      <c r="C326" s="671"/>
      <c r="D326" s="671"/>
      <c r="E326" s="671"/>
      <c r="F326" s="671"/>
      <c r="G326" s="672"/>
      <c r="H326" s="116"/>
      <c r="I326" s="116"/>
    </row>
    <row r="327" spans="1:11" s="1" customFormat="1" ht="24.75" customHeight="1" x14ac:dyDescent="0.25">
      <c r="A327" s="41" t="s">
        <v>2</v>
      </c>
      <c r="B327" s="677" t="s">
        <v>948</v>
      </c>
      <c r="C327" s="677"/>
      <c r="D327" s="677"/>
      <c r="E327" s="677"/>
      <c r="F327" s="677"/>
      <c r="G327" s="678"/>
      <c r="H327" s="80"/>
      <c r="I327" s="80"/>
      <c r="J327" s="43"/>
      <c r="K327" s="43"/>
    </row>
    <row r="328" spans="1:11" s="1" customFormat="1" ht="18.75" customHeight="1" x14ac:dyDescent="0.25">
      <c r="A328" s="41" t="s">
        <v>4</v>
      </c>
      <c r="B328" s="507">
        <v>252</v>
      </c>
      <c r="C328" s="507"/>
      <c r="D328" s="507"/>
      <c r="E328" s="507"/>
      <c r="F328" s="507"/>
      <c r="G328" s="508"/>
      <c r="H328" s="80"/>
      <c r="I328" s="80"/>
      <c r="J328" s="43"/>
      <c r="K328" s="43"/>
    </row>
    <row r="329" spans="1:11" s="43" customFormat="1" ht="45.75" customHeight="1" x14ac:dyDescent="0.25">
      <c r="A329" s="45" t="s">
        <v>5</v>
      </c>
      <c r="B329" s="706" t="s">
        <v>6</v>
      </c>
      <c r="C329" s="706"/>
      <c r="D329" s="706"/>
      <c r="E329" s="706"/>
      <c r="F329" s="706"/>
      <c r="G329" s="707"/>
      <c r="H329" s="80"/>
      <c r="I329" s="80"/>
    </row>
    <row r="330" spans="1:11" x14ac:dyDescent="0.25">
      <c r="A330" s="696" t="s">
        <v>7</v>
      </c>
      <c r="B330" s="514" t="s">
        <v>9</v>
      </c>
      <c r="C330" s="514"/>
      <c r="D330" s="514"/>
      <c r="E330" s="514"/>
      <c r="F330" s="514"/>
      <c r="G330" s="515"/>
    </row>
    <row r="331" spans="1:11" x14ac:dyDescent="0.25">
      <c r="A331" s="696"/>
      <c r="B331" s="514" t="s">
        <v>10</v>
      </c>
      <c r="C331" s="514"/>
      <c r="D331" s="514"/>
      <c r="E331" s="514"/>
      <c r="F331" s="514"/>
      <c r="G331" s="515"/>
    </row>
    <row r="332" spans="1:11" s="1" customFormat="1" ht="20.25" customHeight="1" x14ac:dyDescent="0.25">
      <c r="A332" s="696"/>
      <c r="B332" s="697"/>
      <c r="C332" s="697"/>
      <c r="D332" s="269" t="s">
        <v>8</v>
      </c>
      <c r="E332" s="269" t="s">
        <v>11</v>
      </c>
      <c r="F332" s="269" t="s">
        <v>8</v>
      </c>
      <c r="G332" s="46" t="s">
        <v>11</v>
      </c>
      <c r="H332" s="80"/>
      <c r="I332" s="80"/>
      <c r="J332" s="43"/>
      <c r="K332" s="43"/>
    </row>
    <row r="333" spans="1:11" s="1" customFormat="1" ht="20.25" customHeight="1" x14ac:dyDescent="0.25">
      <c r="A333" s="47" t="s">
        <v>558</v>
      </c>
      <c r="B333" s="697"/>
      <c r="C333" s="697"/>
      <c r="D333" s="62">
        <v>38</v>
      </c>
      <c r="E333" s="62">
        <v>37</v>
      </c>
      <c r="F333" s="62">
        <v>51</v>
      </c>
      <c r="G333" s="48">
        <v>49</v>
      </c>
      <c r="H333" s="80"/>
      <c r="I333" s="80"/>
      <c r="J333" s="43"/>
      <c r="K333" s="43"/>
    </row>
    <row r="334" spans="1:11" s="1" customFormat="1" ht="20.25" customHeight="1" x14ac:dyDescent="0.25">
      <c r="A334" s="58" t="s">
        <v>949</v>
      </c>
      <c r="B334" s="697"/>
      <c r="C334" s="697"/>
      <c r="D334" s="263">
        <v>0</v>
      </c>
      <c r="E334" s="62">
        <v>30</v>
      </c>
      <c r="F334" s="263">
        <v>0</v>
      </c>
      <c r="G334" s="48">
        <v>40</v>
      </c>
      <c r="H334" s="80"/>
      <c r="I334" s="80"/>
      <c r="J334" s="43"/>
      <c r="K334" s="43"/>
    </row>
    <row r="335" spans="1:11" s="1" customFormat="1" ht="20.25" customHeight="1" x14ac:dyDescent="0.25">
      <c r="A335" s="47" t="s">
        <v>171</v>
      </c>
      <c r="B335" s="697"/>
      <c r="C335" s="697"/>
      <c r="D335" s="263">
        <v>2</v>
      </c>
      <c r="E335" s="62">
        <v>2</v>
      </c>
      <c r="F335" s="263">
        <v>3</v>
      </c>
      <c r="G335" s="48">
        <v>3</v>
      </c>
      <c r="H335" s="80"/>
      <c r="I335" s="80"/>
      <c r="J335" s="43"/>
      <c r="K335" s="43"/>
    </row>
    <row r="336" spans="1:11" s="109" customFormat="1" ht="20.25" customHeight="1" x14ac:dyDescent="0.25">
      <c r="A336" s="47" t="s">
        <v>191</v>
      </c>
      <c r="B336" s="697"/>
      <c r="C336" s="697"/>
      <c r="D336" s="60">
        <v>3.2</v>
      </c>
      <c r="E336" s="62">
        <v>3</v>
      </c>
      <c r="F336" s="60">
        <v>4.3</v>
      </c>
      <c r="G336" s="48">
        <v>4</v>
      </c>
      <c r="H336" s="244"/>
      <c r="I336" s="244"/>
      <c r="J336" s="112"/>
      <c r="K336" s="112"/>
    </row>
    <row r="337" spans="1:11" s="1" customFormat="1" ht="20.25" customHeight="1" x14ac:dyDescent="0.25">
      <c r="A337" s="145" t="s">
        <v>553</v>
      </c>
      <c r="B337" s="697"/>
      <c r="C337" s="697"/>
      <c r="D337" s="263">
        <v>0</v>
      </c>
      <c r="E337" s="63">
        <v>27</v>
      </c>
      <c r="F337" s="263">
        <v>0</v>
      </c>
      <c r="G337" s="64">
        <v>35</v>
      </c>
      <c r="H337" s="80"/>
      <c r="I337" s="80"/>
      <c r="J337" s="43"/>
      <c r="K337" s="43"/>
    </row>
    <row r="338" spans="1:11" s="1" customFormat="1" ht="20.25" customHeight="1" x14ac:dyDescent="0.25">
      <c r="A338" s="259" t="s">
        <v>187</v>
      </c>
      <c r="B338" s="697"/>
      <c r="C338" s="697"/>
      <c r="D338" s="60">
        <v>6.7</v>
      </c>
      <c r="E338" s="62">
        <v>6.7</v>
      </c>
      <c r="F338" s="60">
        <v>8.6999999999999993</v>
      </c>
      <c r="G338" s="48">
        <v>8.6999999999999993</v>
      </c>
      <c r="H338" s="80"/>
      <c r="I338" s="80"/>
      <c r="J338" s="43"/>
      <c r="K338" s="43"/>
    </row>
    <row r="339" spans="1:11" s="1" customFormat="1" ht="20.25" customHeight="1" x14ac:dyDescent="0.25">
      <c r="A339" s="259" t="s">
        <v>950</v>
      </c>
      <c r="B339" s="697"/>
      <c r="C339" s="697"/>
      <c r="D339" s="60">
        <v>20.3</v>
      </c>
      <c r="E339" s="62">
        <v>20.3</v>
      </c>
      <c r="F339" s="60">
        <v>26.3</v>
      </c>
      <c r="G339" s="129">
        <v>26.3</v>
      </c>
      <c r="H339" s="80"/>
      <c r="I339" s="80"/>
      <c r="J339" s="43"/>
      <c r="K339" s="43"/>
    </row>
    <row r="340" spans="1:11" s="1" customFormat="1" ht="20.25" customHeight="1" x14ac:dyDescent="0.25">
      <c r="A340" s="259" t="s">
        <v>189</v>
      </c>
      <c r="B340" s="697"/>
      <c r="C340" s="697"/>
      <c r="D340" s="60">
        <v>2</v>
      </c>
      <c r="E340" s="62">
        <v>2</v>
      </c>
      <c r="F340" s="60">
        <v>2.6</v>
      </c>
      <c r="G340" s="48">
        <v>2.6</v>
      </c>
      <c r="H340" s="80"/>
      <c r="I340" s="80"/>
      <c r="J340" s="43"/>
      <c r="K340" s="43"/>
    </row>
    <row r="341" spans="1:11" s="1" customFormat="1" ht="20.25" customHeight="1" x14ac:dyDescent="0.25">
      <c r="A341" s="268" t="s">
        <v>457</v>
      </c>
      <c r="B341" s="697"/>
      <c r="C341" s="697"/>
      <c r="D341" s="60">
        <v>0.2</v>
      </c>
      <c r="E341" s="62">
        <v>0.2</v>
      </c>
      <c r="F341" s="60">
        <v>0.3</v>
      </c>
      <c r="G341" s="48">
        <v>0.3</v>
      </c>
      <c r="H341" s="80"/>
      <c r="I341" s="80"/>
      <c r="J341" s="43"/>
      <c r="K341" s="43"/>
    </row>
    <row r="342" spans="1:11" s="1" customFormat="1" ht="20.25" customHeight="1" x14ac:dyDescent="0.25">
      <c r="A342" s="196" t="s">
        <v>245</v>
      </c>
      <c r="B342" s="708"/>
      <c r="C342" s="708"/>
      <c r="D342" s="178">
        <v>0</v>
      </c>
      <c r="E342" s="136">
        <v>67</v>
      </c>
      <c r="F342" s="178">
        <v>0</v>
      </c>
      <c r="G342" s="137">
        <v>89</v>
      </c>
      <c r="H342" s="80"/>
      <c r="I342" s="80"/>
      <c r="J342" s="43"/>
      <c r="K342" s="43"/>
    </row>
    <row r="343" spans="1:11" s="2" customFormat="1" ht="15.75" thickBot="1" x14ac:dyDescent="0.3">
      <c r="A343" s="50" t="s">
        <v>16</v>
      </c>
      <c r="B343" s="698"/>
      <c r="C343" s="698"/>
      <c r="D343" s="260">
        <v>0</v>
      </c>
      <c r="E343" s="106">
        <v>60</v>
      </c>
      <c r="F343" s="260">
        <v>0</v>
      </c>
      <c r="G343" s="53">
        <v>80</v>
      </c>
      <c r="H343" s="117"/>
      <c r="I343" s="117"/>
      <c r="J343" s="20"/>
      <c r="K343" s="20"/>
    </row>
    <row r="344" spans="1:11" s="81" customFormat="1" ht="15.75" customHeight="1" thickBot="1" x14ac:dyDescent="0.3">
      <c r="A344" s="701"/>
      <c r="B344" s="702"/>
      <c r="C344" s="702"/>
      <c r="D344" s="702"/>
      <c r="E344" s="702"/>
      <c r="F344" s="702"/>
      <c r="G344" s="703"/>
      <c r="H344" s="119"/>
      <c r="I344" s="119"/>
      <c r="J344" s="107"/>
      <c r="K344" s="107"/>
    </row>
    <row r="345" spans="1:11" s="2" customFormat="1" x14ac:dyDescent="0.25">
      <c r="A345" s="519" t="s">
        <v>20</v>
      </c>
      <c r="B345" s="520"/>
      <c r="C345" s="520"/>
      <c r="D345" s="520"/>
      <c r="E345" s="520"/>
      <c r="F345" s="520"/>
      <c r="G345" s="521"/>
      <c r="H345" s="117"/>
      <c r="I345" s="117"/>
      <c r="J345" s="20"/>
      <c r="K345" s="20"/>
    </row>
    <row r="346" spans="1:11" s="2" customFormat="1" x14ac:dyDescent="0.25">
      <c r="A346" s="87" t="s">
        <v>27</v>
      </c>
      <c r="B346" s="517"/>
      <c r="C346" s="517"/>
      <c r="D346" s="517" t="s">
        <v>316</v>
      </c>
      <c r="E346" s="517"/>
      <c r="F346" s="517" t="s">
        <v>248</v>
      </c>
      <c r="G346" s="518"/>
      <c r="H346" s="117"/>
      <c r="I346" s="117"/>
      <c r="J346" s="20"/>
      <c r="K346" s="20"/>
    </row>
    <row r="347" spans="1:11" s="2" customFormat="1" x14ac:dyDescent="0.25">
      <c r="A347" s="500" t="s">
        <v>25</v>
      </c>
      <c r="B347" s="501"/>
      <c r="C347" s="501"/>
      <c r="D347" s="501"/>
      <c r="E347" s="501"/>
      <c r="F347" s="501"/>
      <c r="G347" s="502"/>
      <c r="H347" s="117"/>
      <c r="I347" s="117"/>
      <c r="J347" s="20"/>
      <c r="K347" s="20"/>
    </row>
    <row r="348" spans="1:11" s="20" customFormat="1" x14ac:dyDescent="0.25">
      <c r="A348" s="18" t="s">
        <v>21</v>
      </c>
      <c r="B348" s="575"/>
      <c r="C348" s="576"/>
      <c r="D348" s="704">
        <f>[5]TDSheet!$E$628</f>
        <v>8.9</v>
      </c>
      <c r="E348" s="704"/>
      <c r="F348" s="581">
        <f>[6]TDSheet!$E$639</f>
        <v>11.9</v>
      </c>
      <c r="G348" s="584"/>
      <c r="H348" s="117"/>
      <c r="I348" s="117"/>
    </row>
    <row r="349" spans="1:11" s="20" customFormat="1" x14ac:dyDescent="0.25">
      <c r="A349" s="18" t="s">
        <v>22</v>
      </c>
      <c r="B349" s="577"/>
      <c r="C349" s="578"/>
      <c r="D349" s="704">
        <f>[5]TDSheet!$F$628</f>
        <v>6.1</v>
      </c>
      <c r="E349" s="704"/>
      <c r="F349" s="581">
        <f>[6]TDSheet!$F$639</f>
        <v>8.3000000000000007</v>
      </c>
      <c r="G349" s="584"/>
      <c r="H349" s="117"/>
      <c r="I349" s="117"/>
    </row>
    <row r="350" spans="1:11" s="20" customFormat="1" x14ac:dyDescent="0.25">
      <c r="A350" s="18" t="s">
        <v>23</v>
      </c>
      <c r="B350" s="577"/>
      <c r="C350" s="578"/>
      <c r="D350" s="710">
        <f>[5]TDSheet!$G$628</f>
        <v>6.98</v>
      </c>
      <c r="E350" s="710"/>
      <c r="F350" s="581">
        <f>[6]TDSheet!$G$639</f>
        <v>9.4</v>
      </c>
      <c r="G350" s="584"/>
      <c r="H350" s="117"/>
      <c r="I350" s="117"/>
    </row>
    <row r="351" spans="1:11" s="20" customFormat="1" x14ac:dyDescent="0.25">
      <c r="A351" s="18" t="s">
        <v>24</v>
      </c>
      <c r="B351" s="577"/>
      <c r="C351" s="578"/>
      <c r="D351" s="704">
        <f>[5]TDSheet!$H$628</f>
        <v>118.9</v>
      </c>
      <c r="E351" s="704"/>
      <c r="F351" s="593">
        <f>[6]TDSheet!$H$639</f>
        <v>158.53</v>
      </c>
      <c r="G351" s="594"/>
      <c r="H351" s="117"/>
      <c r="I351" s="117"/>
    </row>
    <row r="352" spans="1:11" s="20" customFormat="1" ht="15.75" thickBot="1" x14ac:dyDescent="0.3">
      <c r="A352" s="21" t="s">
        <v>26</v>
      </c>
      <c r="B352" s="579"/>
      <c r="C352" s="580"/>
      <c r="D352" s="711">
        <f>[5]TDSheet!$I$628</f>
        <v>0.15</v>
      </c>
      <c r="E352" s="711"/>
      <c r="F352" s="585">
        <f>[6]TDSheet!$I$639</f>
        <v>0.2</v>
      </c>
      <c r="G352" s="586"/>
      <c r="H352" s="117"/>
      <c r="I352" s="117"/>
    </row>
    <row r="353" spans="1:11" s="2" customFormat="1" ht="15.75" thickBot="1" x14ac:dyDescent="0.3">
      <c r="A353" s="16"/>
      <c r="B353" s="88"/>
      <c r="C353" s="88"/>
      <c r="D353" s="89"/>
      <c r="E353" s="89"/>
      <c r="F353" s="88"/>
      <c r="G353" s="90"/>
      <c r="H353" s="117"/>
      <c r="I353" s="117"/>
      <c r="J353" s="20"/>
      <c r="K353" s="20"/>
    </row>
    <row r="354" spans="1:11" s="2" customFormat="1" ht="32.25" customHeight="1" x14ac:dyDescent="0.25">
      <c r="A354" s="718" t="s">
        <v>28</v>
      </c>
      <c r="B354" s="485" t="s">
        <v>951</v>
      </c>
      <c r="C354" s="485"/>
      <c r="D354" s="485"/>
      <c r="E354" s="485"/>
      <c r="F354" s="485"/>
      <c r="G354" s="486"/>
      <c r="H354" s="117"/>
      <c r="I354" s="117"/>
      <c r="J354" s="20"/>
      <c r="K354" s="20"/>
    </row>
    <row r="355" spans="1:11" s="2" customFormat="1" ht="140.25" customHeight="1" thickBot="1" x14ac:dyDescent="0.3">
      <c r="A355" s="719"/>
      <c r="B355" s="489"/>
      <c r="C355" s="489"/>
      <c r="D355" s="489"/>
      <c r="E355" s="489"/>
      <c r="F355" s="489"/>
      <c r="G355" s="490"/>
      <c r="H355" s="117"/>
      <c r="I355" s="117"/>
      <c r="J355" s="20"/>
      <c r="K355" s="20"/>
    </row>
  </sheetData>
  <sheetProtection algorithmName="SHA-512" hashValue="JOf9ZD7LKasiqRyTrTbPuUAduPdokOPKX5WGOuH7Q8pxWc1ewYD4w7jl71o912jD622AabEFhRu3JV4ibdkGIA==" saltValue="oBQBsSXitpN1CDOio4W8uQ==" spinCount="100000" sheet="1" objects="1" scenarios="1"/>
  <mergeCells count="298">
    <mergeCell ref="A354:A355"/>
    <mergeCell ref="B354:G355"/>
    <mergeCell ref="A345:G345"/>
    <mergeCell ref="B346:C346"/>
    <mergeCell ref="D346:E346"/>
    <mergeCell ref="F346:G346"/>
    <mergeCell ref="A347:G347"/>
    <mergeCell ref="B348:C352"/>
    <mergeCell ref="D348:E348"/>
    <mergeCell ref="F348:G348"/>
    <mergeCell ref="D349:E349"/>
    <mergeCell ref="F349:G349"/>
    <mergeCell ref="D350:E350"/>
    <mergeCell ref="F350:G350"/>
    <mergeCell ref="D351:E351"/>
    <mergeCell ref="F351:G351"/>
    <mergeCell ref="D352:E352"/>
    <mergeCell ref="F352:G352"/>
    <mergeCell ref="B326:G326"/>
    <mergeCell ref="B327:G327"/>
    <mergeCell ref="B328:G328"/>
    <mergeCell ref="B329:G329"/>
    <mergeCell ref="A330:A332"/>
    <mergeCell ref="B330:G330"/>
    <mergeCell ref="B331:G331"/>
    <mergeCell ref="B332:C343"/>
    <mergeCell ref="A344:G344"/>
    <mergeCell ref="A323:A324"/>
    <mergeCell ref="B323:G324"/>
    <mergeCell ref="A314:G314"/>
    <mergeCell ref="B315:C315"/>
    <mergeCell ref="D315:E315"/>
    <mergeCell ref="F315:G315"/>
    <mergeCell ref="A316:G316"/>
    <mergeCell ref="B317:C321"/>
    <mergeCell ref="D317:E317"/>
    <mergeCell ref="F317:G317"/>
    <mergeCell ref="D318:E318"/>
    <mergeCell ref="F318:G318"/>
    <mergeCell ref="D319:E319"/>
    <mergeCell ref="F319:G319"/>
    <mergeCell ref="D320:E320"/>
    <mergeCell ref="F320:G320"/>
    <mergeCell ref="D321:E321"/>
    <mergeCell ref="F321:G321"/>
    <mergeCell ref="B295:G295"/>
    <mergeCell ref="B296:G296"/>
    <mergeCell ref="B297:G297"/>
    <mergeCell ref="B298:G298"/>
    <mergeCell ref="A299:A301"/>
    <mergeCell ref="B299:G299"/>
    <mergeCell ref="B300:G300"/>
    <mergeCell ref="B301:C312"/>
    <mergeCell ref="A313:G313"/>
    <mergeCell ref="H10:I10"/>
    <mergeCell ref="A292:A293"/>
    <mergeCell ref="B292:G293"/>
    <mergeCell ref="A282:G282"/>
    <mergeCell ref="A283:G283"/>
    <mergeCell ref="B284:C284"/>
    <mergeCell ref="D284:E284"/>
    <mergeCell ref="F284:G284"/>
    <mergeCell ref="A285:G285"/>
    <mergeCell ref="B286:C290"/>
    <mergeCell ref="D286:E286"/>
    <mergeCell ref="F286:G286"/>
    <mergeCell ref="D287:E287"/>
    <mergeCell ref="F287:G287"/>
    <mergeCell ref="D288:E288"/>
    <mergeCell ref="F288:G288"/>
    <mergeCell ref="D289:E289"/>
    <mergeCell ref="F289:G289"/>
    <mergeCell ref="D290:E290"/>
    <mergeCell ref="F290:G290"/>
    <mergeCell ref="A256:A257"/>
    <mergeCell ref="B256:G257"/>
    <mergeCell ref="B259:G259"/>
    <mergeCell ref="B260:G260"/>
    <mergeCell ref="B261:G261"/>
    <mergeCell ref="B262:G262"/>
    <mergeCell ref="A263:A265"/>
    <mergeCell ref="B263:G263"/>
    <mergeCell ref="B264:G264"/>
    <mergeCell ref="B265:C281"/>
    <mergeCell ref="A247:G247"/>
    <mergeCell ref="B248:C248"/>
    <mergeCell ref="D248:E248"/>
    <mergeCell ref="F248:G248"/>
    <mergeCell ref="A249:G249"/>
    <mergeCell ref="B250:C254"/>
    <mergeCell ref="D250:E250"/>
    <mergeCell ref="F250:G250"/>
    <mergeCell ref="D251:E251"/>
    <mergeCell ref="F251:G251"/>
    <mergeCell ref="D252:E252"/>
    <mergeCell ref="F252:G252"/>
    <mergeCell ref="D253:E253"/>
    <mergeCell ref="F253:G253"/>
    <mergeCell ref="D254:E254"/>
    <mergeCell ref="F254:G254"/>
    <mergeCell ref="B224:G224"/>
    <mergeCell ref="B225:G225"/>
    <mergeCell ref="B226:G226"/>
    <mergeCell ref="B227:G227"/>
    <mergeCell ref="A228:A230"/>
    <mergeCell ref="B228:G228"/>
    <mergeCell ref="B229:G229"/>
    <mergeCell ref="B230:C245"/>
    <mergeCell ref="A246:G246"/>
    <mergeCell ref="F28:G28"/>
    <mergeCell ref="A40:A42"/>
    <mergeCell ref="B40:G40"/>
    <mergeCell ref="B41:G41"/>
    <mergeCell ref="B42:C54"/>
    <mergeCell ref="A55:G55"/>
    <mergeCell ref="A56:G56"/>
    <mergeCell ref="A33:A34"/>
    <mergeCell ref="B33:G34"/>
    <mergeCell ref="B36:G36"/>
    <mergeCell ref="B37:G37"/>
    <mergeCell ref="B38:G38"/>
    <mergeCell ref="B39:G39"/>
    <mergeCell ref="B2:G2"/>
    <mergeCell ref="B3:G3"/>
    <mergeCell ref="B4:G4"/>
    <mergeCell ref="D29:E29"/>
    <mergeCell ref="F29:G29"/>
    <mergeCell ref="D30:E30"/>
    <mergeCell ref="F30:G30"/>
    <mergeCell ref="D31:E31"/>
    <mergeCell ref="F31:G31"/>
    <mergeCell ref="A24:G24"/>
    <mergeCell ref="B25:C25"/>
    <mergeCell ref="D25:E25"/>
    <mergeCell ref="F25:G25"/>
    <mergeCell ref="A26:G26"/>
    <mergeCell ref="B5:G5"/>
    <mergeCell ref="A6:A8"/>
    <mergeCell ref="B6:G6"/>
    <mergeCell ref="B7:G7"/>
    <mergeCell ref="B8:C22"/>
    <mergeCell ref="A23:G23"/>
    <mergeCell ref="B27:C31"/>
    <mergeCell ref="D27:E27"/>
    <mergeCell ref="F27:G27"/>
    <mergeCell ref="D28:E28"/>
    <mergeCell ref="F61:G61"/>
    <mergeCell ref="D62:E62"/>
    <mergeCell ref="F62:G62"/>
    <mergeCell ref="D63:E63"/>
    <mergeCell ref="F63:G63"/>
    <mergeCell ref="A65:A66"/>
    <mergeCell ref="B65:G66"/>
    <mergeCell ref="B57:C57"/>
    <mergeCell ref="D57:E57"/>
    <mergeCell ref="F57:G57"/>
    <mergeCell ref="A58:G58"/>
    <mergeCell ref="B59:C63"/>
    <mergeCell ref="D59:E59"/>
    <mergeCell ref="F59:G59"/>
    <mergeCell ref="D60:E60"/>
    <mergeCell ref="F60:G60"/>
    <mergeCell ref="D61:E61"/>
    <mergeCell ref="A86:G86"/>
    <mergeCell ref="A87:G87"/>
    <mergeCell ref="B88:C88"/>
    <mergeCell ref="D88:E88"/>
    <mergeCell ref="F88:G88"/>
    <mergeCell ref="A89:G89"/>
    <mergeCell ref="B68:G68"/>
    <mergeCell ref="B69:G69"/>
    <mergeCell ref="B70:G70"/>
    <mergeCell ref="B71:G71"/>
    <mergeCell ref="A72:A74"/>
    <mergeCell ref="B72:G72"/>
    <mergeCell ref="B73:G73"/>
    <mergeCell ref="B74:C85"/>
    <mergeCell ref="B102:G102"/>
    <mergeCell ref="A103:A105"/>
    <mergeCell ref="B103:G103"/>
    <mergeCell ref="B104:G104"/>
    <mergeCell ref="B105:C117"/>
    <mergeCell ref="A118:G118"/>
    <mergeCell ref="F94:G94"/>
    <mergeCell ref="A96:A97"/>
    <mergeCell ref="B96:G97"/>
    <mergeCell ref="B99:G99"/>
    <mergeCell ref="B100:G100"/>
    <mergeCell ref="B101:G101"/>
    <mergeCell ref="B90:C94"/>
    <mergeCell ref="D90:E90"/>
    <mergeCell ref="F90:G90"/>
    <mergeCell ref="D91:E91"/>
    <mergeCell ref="F91:G91"/>
    <mergeCell ref="D92:E92"/>
    <mergeCell ref="F92:G92"/>
    <mergeCell ref="D93:E93"/>
    <mergeCell ref="F93:G93"/>
    <mergeCell ref="D94:E94"/>
    <mergeCell ref="D124:E124"/>
    <mergeCell ref="F124:G124"/>
    <mergeCell ref="D125:E125"/>
    <mergeCell ref="F125:G125"/>
    <mergeCell ref="D126:E126"/>
    <mergeCell ref="F126:G126"/>
    <mergeCell ref="A119:G119"/>
    <mergeCell ref="B120:C120"/>
    <mergeCell ref="D120:E120"/>
    <mergeCell ref="F120:G120"/>
    <mergeCell ref="A121:G121"/>
    <mergeCell ref="B122:C126"/>
    <mergeCell ref="D122:E122"/>
    <mergeCell ref="F122:G122"/>
    <mergeCell ref="D123:E123"/>
    <mergeCell ref="F123:G123"/>
    <mergeCell ref="A135:A137"/>
    <mergeCell ref="B135:G135"/>
    <mergeCell ref="B136:G136"/>
    <mergeCell ref="B137:C148"/>
    <mergeCell ref="A149:G149"/>
    <mergeCell ref="A150:G150"/>
    <mergeCell ref="A128:A129"/>
    <mergeCell ref="B128:G129"/>
    <mergeCell ref="B131:G131"/>
    <mergeCell ref="B132:G132"/>
    <mergeCell ref="B133:G133"/>
    <mergeCell ref="B134:G134"/>
    <mergeCell ref="F155:G155"/>
    <mergeCell ref="D156:E156"/>
    <mergeCell ref="F156:G156"/>
    <mergeCell ref="D157:E157"/>
    <mergeCell ref="F157:G157"/>
    <mergeCell ref="A159:A160"/>
    <mergeCell ref="B159:G160"/>
    <mergeCell ref="B151:C151"/>
    <mergeCell ref="D151:E151"/>
    <mergeCell ref="F151:G151"/>
    <mergeCell ref="A152:G152"/>
    <mergeCell ref="B153:C157"/>
    <mergeCell ref="D153:E153"/>
    <mergeCell ref="F153:G153"/>
    <mergeCell ref="D154:E154"/>
    <mergeCell ref="F154:G154"/>
    <mergeCell ref="D155:E155"/>
    <mergeCell ref="A184:G184"/>
    <mergeCell ref="A185:G185"/>
    <mergeCell ref="B186:C186"/>
    <mergeCell ref="D186:E186"/>
    <mergeCell ref="F186:G186"/>
    <mergeCell ref="A187:G187"/>
    <mergeCell ref="B162:G162"/>
    <mergeCell ref="B163:G163"/>
    <mergeCell ref="B164:G164"/>
    <mergeCell ref="B165:G165"/>
    <mergeCell ref="A166:A168"/>
    <mergeCell ref="B166:G166"/>
    <mergeCell ref="B167:G167"/>
    <mergeCell ref="B168:C183"/>
    <mergeCell ref="B200:G200"/>
    <mergeCell ref="A201:A203"/>
    <mergeCell ref="B201:G201"/>
    <mergeCell ref="B202:G202"/>
    <mergeCell ref="B203:C210"/>
    <mergeCell ref="A211:G211"/>
    <mergeCell ref="F192:G192"/>
    <mergeCell ref="A194:A195"/>
    <mergeCell ref="B194:G195"/>
    <mergeCell ref="B197:G197"/>
    <mergeCell ref="B198:G198"/>
    <mergeCell ref="B199:G199"/>
    <mergeCell ref="B188:C192"/>
    <mergeCell ref="D188:E188"/>
    <mergeCell ref="F188:G188"/>
    <mergeCell ref="D189:E189"/>
    <mergeCell ref="F189:G189"/>
    <mergeCell ref="D190:E190"/>
    <mergeCell ref="F190:G190"/>
    <mergeCell ref="D191:E191"/>
    <mergeCell ref="F191:G191"/>
    <mergeCell ref="D192:E192"/>
    <mergeCell ref="A221:A222"/>
    <mergeCell ref="B221:G222"/>
    <mergeCell ref="D217:E217"/>
    <mergeCell ref="F217:G217"/>
    <mergeCell ref="D218:E218"/>
    <mergeCell ref="F218:G218"/>
    <mergeCell ref="D219:E219"/>
    <mergeCell ref="F219:G219"/>
    <mergeCell ref="A212:G212"/>
    <mergeCell ref="B213:C213"/>
    <mergeCell ref="D213:E213"/>
    <mergeCell ref="F213:G213"/>
    <mergeCell ref="A214:G214"/>
    <mergeCell ref="B215:C219"/>
    <mergeCell ref="D215:E215"/>
    <mergeCell ref="F215:G215"/>
    <mergeCell ref="D216:E216"/>
    <mergeCell ref="F216:G2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91"/>
  <sheetViews>
    <sheetView workbookViewId="0">
      <selection activeCell="H6" sqref="H6"/>
    </sheetView>
  </sheetViews>
  <sheetFormatPr defaultRowHeight="15" x14ac:dyDescent="0.25"/>
  <cols>
    <col min="1" max="1" width="39.140625" style="40" customWidth="1"/>
    <col min="2" max="3" width="9.140625" style="40"/>
    <col min="4" max="5" width="10.140625" style="40" customWidth="1"/>
    <col min="6" max="6" width="11" style="40" bestFit="1" customWidth="1"/>
    <col min="7" max="7" width="10.5703125" style="40" customWidth="1"/>
    <col min="8" max="9" width="9.85546875" style="40" customWidth="1"/>
    <col min="10" max="13" width="9.140625" style="40"/>
  </cols>
  <sheetData>
    <row r="1" spans="1:13" s="40" customFormat="1" ht="25.5" customHeight="1" x14ac:dyDescent="0.25">
      <c r="A1" s="79" t="s">
        <v>0</v>
      </c>
      <c r="B1" s="671" t="s">
        <v>705</v>
      </c>
      <c r="C1" s="671"/>
      <c r="D1" s="671"/>
      <c r="E1" s="671"/>
      <c r="F1" s="671"/>
      <c r="G1" s="672"/>
    </row>
    <row r="2" spans="1:13" s="1" customFormat="1" ht="24.75" customHeight="1" x14ac:dyDescent="0.25">
      <c r="A2" s="41" t="s">
        <v>2</v>
      </c>
      <c r="B2" s="677" t="s">
        <v>892</v>
      </c>
      <c r="C2" s="677"/>
      <c r="D2" s="677"/>
      <c r="E2" s="677"/>
      <c r="F2" s="677"/>
      <c r="G2" s="678"/>
      <c r="H2" s="43"/>
      <c r="I2" s="43"/>
      <c r="J2" s="43"/>
      <c r="K2" s="43"/>
      <c r="L2" s="43"/>
      <c r="M2" s="43"/>
    </row>
    <row r="3" spans="1:13" s="1" customFormat="1" ht="18.75" customHeight="1" x14ac:dyDescent="0.25">
      <c r="A3" s="41" t="s">
        <v>4</v>
      </c>
      <c r="B3" s="507" t="s">
        <v>891</v>
      </c>
      <c r="C3" s="507"/>
      <c r="D3" s="507"/>
      <c r="E3" s="507"/>
      <c r="F3" s="507"/>
      <c r="G3" s="508"/>
      <c r="H3" s="43"/>
      <c r="I3" s="43"/>
      <c r="J3" s="43"/>
      <c r="K3" s="43"/>
      <c r="L3" s="43"/>
      <c r="M3" s="43"/>
    </row>
    <row r="4" spans="1:13" s="43" customFormat="1" ht="45.75" customHeight="1" x14ac:dyDescent="0.25">
      <c r="A4" s="45" t="s">
        <v>5</v>
      </c>
      <c r="B4" s="677" t="s">
        <v>6</v>
      </c>
      <c r="C4" s="677"/>
      <c r="D4" s="677"/>
      <c r="E4" s="677"/>
      <c r="F4" s="677"/>
      <c r="G4" s="678"/>
    </row>
    <row r="5" spans="1:13" x14ac:dyDescent="0.25">
      <c r="A5" s="696" t="s">
        <v>7</v>
      </c>
      <c r="B5" s="514" t="s">
        <v>9</v>
      </c>
      <c r="C5" s="514"/>
      <c r="D5" s="514"/>
      <c r="E5" s="514"/>
      <c r="F5" s="514"/>
      <c r="G5" s="515"/>
      <c r="M5" s="43"/>
    </row>
    <row r="6" spans="1:13" x14ac:dyDescent="0.25">
      <c r="A6" s="696"/>
      <c r="B6" s="514" t="s">
        <v>10</v>
      </c>
      <c r="C6" s="514"/>
      <c r="D6" s="514"/>
      <c r="E6" s="514"/>
      <c r="F6" s="514"/>
      <c r="G6" s="515"/>
      <c r="M6" s="43"/>
    </row>
    <row r="7" spans="1:13" s="1" customFormat="1" ht="20.25" customHeight="1" x14ac:dyDescent="0.25">
      <c r="A7" s="696"/>
      <c r="B7" s="697"/>
      <c r="C7" s="697"/>
      <c r="D7" s="269" t="s">
        <v>8</v>
      </c>
      <c r="E7" s="269" t="s">
        <v>11</v>
      </c>
      <c r="F7" s="269" t="s">
        <v>8</v>
      </c>
      <c r="G7" s="46" t="s">
        <v>11</v>
      </c>
      <c r="H7" s="43"/>
      <c r="I7" s="43"/>
      <c r="J7" s="43"/>
      <c r="K7" s="43"/>
      <c r="L7" s="43"/>
      <c r="M7" s="43"/>
    </row>
    <row r="8" spans="1:13" s="1" customFormat="1" ht="20.25" customHeight="1" x14ac:dyDescent="0.25">
      <c r="A8" s="47" t="s">
        <v>429</v>
      </c>
      <c r="B8" s="697"/>
      <c r="C8" s="697"/>
      <c r="D8" s="62">
        <v>118</v>
      </c>
      <c r="E8" s="62">
        <v>105</v>
      </c>
      <c r="F8" s="62">
        <v>133</v>
      </c>
      <c r="G8" s="48">
        <v>118</v>
      </c>
      <c r="H8" s="43"/>
      <c r="I8" s="43"/>
      <c r="J8" s="43"/>
      <c r="K8" s="43"/>
      <c r="L8" s="43"/>
      <c r="M8" s="43"/>
    </row>
    <row r="9" spans="1:13" s="43" customFormat="1" ht="21.75" customHeight="1" x14ac:dyDescent="0.25">
      <c r="A9" s="205" t="s">
        <v>856</v>
      </c>
      <c r="B9" s="697"/>
      <c r="C9" s="697"/>
      <c r="D9" s="132">
        <v>0</v>
      </c>
      <c r="E9" s="63">
        <v>40</v>
      </c>
      <c r="F9" s="131">
        <v>0</v>
      </c>
      <c r="G9" s="64">
        <v>45</v>
      </c>
    </row>
    <row r="10" spans="1:13" s="43" customFormat="1" ht="21.75" customHeight="1" x14ac:dyDescent="0.25">
      <c r="A10" s="205" t="s">
        <v>212</v>
      </c>
      <c r="B10" s="697"/>
      <c r="C10" s="697"/>
      <c r="D10" s="132">
        <v>0</v>
      </c>
      <c r="E10" s="63">
        <v>40</v>
      </c>
      <c r="F10" s="131">
        <v>0</v>
      </c>
      <c r="G10" s="64">
        <v>45</v>
      </c>
    </row>
    <row r="11" spans="1:13" s="1" customFormat="1" ht="20.25" customHeight="1" x14ac:dyDescent="0.25">
      <c r="A11" s="259" t="s">
        <v>187</v>
      </c>
      <c r="B11" s="697"/>
      <c r="C11" s="697"/>
      <c r="D11" s="60">
        <v>10</v>
      </c>
      <c r="E11" s="62">
        <v>10</v>
      </c>
      <c r="F11" s="60">
        <v>11.2</v>
      </c>
      <c r="G11" s="102">
        <v>11.2</v>
      </c>
      <c r="H11" s="43"/>
      <c r="I11" s="43"/>
      <c r="J11" s="43"/>
      <c r="K11" s="43"/>
      <c r="L11" s="43"/>
      <c r="M11" s="43"/>
    </row>
    <row r="12" spans="1:13" s="1" customFormat="1" ht="20.25" customHeight="1" x14ac:dyDescent="0.25">
      <c r="A12" s="259" t="s">
        <v>189</v>
      </c>
      <c r="B12" s="697"/>
      <c r="C12" s="697"/>
      <c r="D12" s="60">
        <v>3</v>
      </c>
      <c r="E12" s="62">
        <v>3</v>
      </c>
      <c r="F12" s="60">
        <v>3.3</v>
      </c>
      <c r="G12" s="102">
        <v>3.3</v>
      </c>
      <c r="H12" s="43"/>
      <c r="I12" s="43"/>
      <c r="J12" s="43"/>
      <c r="K12" s="43"/>
      <c r="L12" s="43"/>
      <c r="M12" s="43"/>
    </row>
    <row r="13" spans="1:13" s="43" customFormat="1" ht="20.25" customHeight="1" x14ac:dyDescent="0.25">
      <c r="A13" s="259" t="s">
        <v>893</v>
      </c>
      <c r="B13" s="697"/>
      <c r="C13" s="697"/>
      <c r="D13" s="269">
        <v>30</v>
      </c>
      <c r="E13" s="269">
        <v>30</v>
      </c>
      <c r="F13" s="60">
        <v>34</v>
      </c>
      <c r="G13" s="102">
        <v>34</v>
      </c>
    </row>
    <row r="14" spans="1:13" s="1" customFormat="1" ht="20.25" customHeight="1" x14ac:dyDescent="0.25">
      <c r="A14" s="259" t="s">
        <v>457</v>
      </c>
      <c r="B14" s="697"/>
      <c r="C14" s="697"/>
      <c r="D14" s="141">
        <v>0.32</v>
      </c>
      <c r="E14" s="142">
        <v>0.32</v>
      </c>
      <c r="F14" s="141">
        <v>0.36</v>
      </c>
      <c r="G14" s="142">
        <v>0.36</v>
      </c>
      <c r="H14" s="43"/>
      <c r="I14" s="43"/>
      <c r="J14" s="43"/>
      <c r="K14" s="43"/>
      <c r="L14" s="43"/>
      <c r="M14" s="43"/>
    </row>
    <row r="15" spans="1:13" s="2" customFormat="1" ht="15.75" thickBot="1" x14ac:dyDescent="0.3">
      <c r="A15" s="50" t="s">
        <v>16</v>
      </c>
      <c r="B15" s="698"/>
      <c r="C15" s="698"/>
      <c r="D15" s="260">
        <v>0</v>
      </c>
      <c r="E15" s="106">
        <v>80</v>
      </c>
      <c r="F15" s="260">
        <v>0</v>
      </c>
      <c r="G15" s="53">
        <v>90</v>
      </c>
      <c r="H15" s="20"/>
      <c r="I15" s="20"/>
      <c r="J15" s="20"/>
      <c r="K15" s="20"/>
      <c r="L15" s="20"/>
      <c r="M15" s="20"/>
    </row>
    <row r="16" spans="1:13" s="81" customFormat="1" ht="15.75" customHeight="1" thickBot="1" x14ac:dyDescent="0.3">
      <c r="A16" s="701"/>
      <c r="B16" s="702"/>
      <c r="C16" s="702"/>
      <c r="D16" s="702"/>
      <c r="E16" s="702"/>
      <c r="F16" s="702"/>
      <c r="G16" s="703"/>
      <c r="H16" s="107"/>
      <c r="I16" s="107"/>
      <c r="J16" s="107"/>
      <c r="K16" s="107"/>
      <c r="L16" s="107"/>
      <c r="M16" s="107"/>
    </row>
    <row r="17" spans="1:13" s="2" customFormat="1" x14ac:dyDescent="0.25">
      <c r="A17" s="519" t="s">
        <v>20</v>
      </c>
      <c r="B17" s="520"/>
      <c r="C17" s="520"/>
      <c r="D17" s="520"/>
      <c r="E17" s="520"/>
      <c r="F17" s="520"/>
      <c r="G17" s="521"/>
      <c r="H17" s="20"/>
      <c r="I17" s="20"/>
      <c r="J17" s="20"/>
      <c r="K17" s="20"/>
      <c r="L17" s="20"/>
      <c r="M17" s="20"/>
    </row>
    <row r="18" spans="1:13" s="2" customFormat="1" x14ac:dyDescent="0.25">
      <c r="A18" s="87" t="s">
        <v>27</v>
      </c>
      <c r="B18" s="517"/>
      <c r="C18" s="517"/>
      <c r="D18" s="517" t="s">
        <v>248</v>
      </c>
      <c r="E18" s="517"/>
      <c r="F18" s="517" t="s">
        <v>132</v>
      </c>
      <c r="G18" s="518"/>
      <c r="H18" s="20"/>
      <c r="I18" s="20"/>
      <c r="J18" s="20"/>
      <c r="K18" s="20"/>
      <c r="L18" s="20"/>
      <c r="M18" s="20"/>
    </row>
    <row r="19" spans="1:13" s="20" customFormat="1" x14ac:dyDescent="0.25">
      <c r="A19" s="500" t="s">
        <v>25</v>
      </c>
      <c r="B19" s="501"/>
      <c r="C19" s="501"/>
      <c r="D19" s="501"/>
      <c r="E19" s="501"/>
      <c r="F19" s="501"/>
      <c r="G19" s="502"/>
    </row>
    <row r="20" spans="1:13" s="20" customFormat="1" x14ac:dyDescent="0.25">
      <c r="A20" s="18" t="s">
        <v>21</v>
      </c>
      <c r="B20" s="575"/>
      <c r="C20" s="576"/>
      <c r="D20" s="704">
        <f>[5]TDSheet!$E$184</f>
        <v>7.4</v>
      </c>
      <c r="E20" s="704"/>
      <c r="F20" s="581">
        <f>[6]TDSheet!$E$190</f>
        <v>8.4</v>
      </c>
      <c r="G20" s="584"/>
    </row>
    <row r="21" spans="1:13" s="20" customFormat="1" x14ac:dyDescent="0.25">
      <c r="A21" s="18" t="s">
        <v>22</v>
      </c>
      <c r="B21" s="577"/>
      <c r="C21" s="578"/>
      <c r="D21" s="704">
        <f>[5]TDSheet!$F$184</f>
        <v>2.2000000000000002</v>
      </c>
      <c r="E21" s="704"/>
      <c r="F21" s="581">
        <f>[6]TDSheet!$F$190</f>
        <v>2.5</v>
      </c>
      <c r="G21" s="584"/>
    </row>
    <row r="22" spans="1:13" s="20" customFormat="1" x14ac:dyDescent="0.25">
      <c r="A22" s="18" t="s">
        <v>23</v>
      </c>
      <c r="B22" s="577"/>
      <c r="C22" s="578"/>
      <c r="D22" s="704">
        <f>[5]TDSheet!$G$184</f>
        <v>1.2</v>
      </c>
      <c r="E22" s="704"/>
      <c r="F22" s="581">
        <f>[6]TDSheet!$G$190</f>
        <v>1.4</v>
      </c>
      <c r="G22" s="584"/>
    </row>
    <row r="23" spans="1:13" s="20" customFormat="1" x14ac:dyDescent="0.25">
      <c r="A23" s="18" t="s">
        <v>24</v>
      </c>
      <c r="B23" s="577"/>
      <c r="C23" s="578"/>
      <c r="D23" s="704">
        <f>[5]TDSheet!$H$184</f>
        <v>58.3</v>
      </c>
      <c r="E23" s="704"/>
      <c r="F23" s="581">
        <f>[6]TDSheet!$H$190</f>
        <v>65.599999999999994</v>
      </c>
      <c r="G23" s="584"/>
    </row>
    <row r="24" spans="1:13" s="20" customFormat="1" ht="15.75" thickBot="1" x14ac:dyDescent="0.3">
      <c r="A24" s="21" t="s">
        <v>26</v>
      </c>
      <c r="B24" s="579"/>
      <c r="C24" s="580"/>
      <c r="D24" s="711">
        <f>[5]TDSheet!$I$184</f>
        <v>0.2</v>
      </c>
      <c r="E24" s="711"/>
      <c r="F24" s="603">
        <f>[6]TDSheet!$I$190</f>
        <v>0.23</v>
      </c>
      <c r="G24" s="687"/>
    </row>
    <row r="25" spans="1:13" s="2" customFormat="1" ht="15.75" thickBot="1" x14ac:dyDescent="0.3">
      <c r="A25" s="16"/>
      <c r="B25" s="88"/>
      <c r="C25" s="88"/>
      <c r="D25" s="89"/>
      <c r="E25" s="89"/>
      <c r="F25" s="88"/>
      <c r="G25" s="90"/>
      <c r="H25" s="20"/>
      <c r="I25" s="20"/>
      <c r="J25" s="20"/>
      <c r="K25" s="20"/>
      <c r="L25" s="20"/>
      <c r="M25" s="20"/>
    </row>
    <row r="26" spans="1:13" s="2" customFormat="1" ht="32.25" customHeight="1" x14ac:dyDescent="0.25">
      <c r="A26" s="718" t="s">
        <v>28</v>
      </c>
      <c r="B26" s="485" t="s">
        <v>894</v>
      </c>
      <c r="C26" s="485"/>
      <c r="D26" s="485"/>
      <c r="E26" s="485"/>
      <c r="F26" s="485"/>
      <c r="G26" s="486"/>
      <c r="H26" s="20"/>
      <c r="I26" s="20"/>
      <c r="J26" s="20"/>
      <c r="K26" s="20"/>
      <c r="L26" s="20"/>
      <c r="M26" s="20"/>
    </row>
    <row r="27" spans="1:13" s="2" customFormat="1" ht="109.5" customHeight="1" thickBot="1" x14ac:dyDescent="0.3">
      <c r="A27" s="719"/>
      <c r="B27" s="489"/>
      <c r="C27" s="489"/>
      <c r="D27" s="489"/>
      <c r="E27" s="489"/>
      <c r="F27" s="489"/>
      <c r="G27" s="490"/>
      <c r="H27" s="20"/>
      <c r="I27" s="20"/>
      <c r="J27" s="20"/>
      <c r="K27" s="20"/>
      <c r="L27" s="20"/>
      <c r="M27" s="20"/>
    </row>
    <row r="28" spans="1:13" ht="15.75" thickBot="1" x14ac:dyDescent="0.3"/>
    <row r="29" spans="1:13" s="40" customFormat="1" ht="25.5" customHeight="1" x14ac:dyDescent="0.25">
      <c r="A29" s="79" t="s">
        <v>0</v>
      </c>
      <c r="B29" s="671" t="s">
        <v>706</v>
      </c>
      <c r="C29" s="671"/>
      <c r="D29" s="671"/>
      <c r="E29" s="671"/>
      <c r="F29" s="671"/>
      <c r="G29" s="671"/>
      <c r="H29" s="671"/>
      <c r="I29" s="672"/>
    </row>
    <row r="30" spans="1:13" s="1" customFormat="1" ht="18.75" customHeight="1" x14ac:dyDescent="0.25">
      <c r="A30" s="41" t="s">
        <v>2</v>
      </c>
      <c r="B30" s="732" t="s">
        <v>662</v>
      </c>
      <c r="C30" s="732"/>
      <c r="D30" s="732"/>
      <c r="E30" s="732"/>
      <c r="F30" s="732"/>
      <c r="G30" s="732"/>
      <c r="H30" s="732"/>
      <c r="I30" s="733"/>
      <c r="J30" s="43"/>
      <c r="K30" s="43"/>
      <c r="L30" s="43"/>
      <c r="M30" s="43"/>
    </row>
    <row r="31" spans="1:13" s="1" customFormat="1" ht="18.75" customHeight="1" x14ac:dyDescent="0.25">
      <c r="A31" s="41" t="s">
        <v>4</v>
      </c>
      <c r="B31" s="647" t="s">
        <v>663</v>
      </c>
      <c r="C31" s="647"/>
      <c r="D31" s="647"/>
      <c r="E31" s="647"/>
      <c r="F31" s="647"/>
      <c r="G31" s="647"/>
      <c r="H31" s="647"/>
      <c r="I31" s="648"/>
      <c r="J31" s="43"/>
      <c r="K31" s="43"/>
      <c r="L31" s="43"/>
      <c r="M31" s="43"/>
    </row>
    <row r="32" spans="1:13" s="43" customFormat="1" ht="37.5" customHeight="1" thickBot="1" x14ac:dyDescent="0.3">
      <c r="A32" s="45" t="s">
        <v>5</v>
      </c>
      <c r="B32" s="677" t="s">
        <v>6</v>
      </c>
      <c r="C32" s="677"/>
      <c r="D32" s="677"/>
      <c r="E32" s="677"/>
      <c r="F32" s="677"/>
      <c r="G32" s="677"/>
      <c r="H32" s="677"/>
      <c r="I32" s="678"/>
    </row>
    <row r="33" spans="1:13" x14ac:dyDescent="0.25">
      <c r="A33" s="734" t="s">
        <v>7</v>
      </c>
      <c r="B33" s="616" t="s">
        <v>9</v>
      </c>
      <c r="C33" s="617"/>
      <c r="D33" s="617"/>
      <c r="E33" s="617"/>
      <c r="F33" s="617"/>
      <c r="G33" s="617"/>
      <c r="H33" s="617"/>
      <c r="I33" s="618"/>
    </row>
    <row r="34" spans="1:13" x14ac:dyDescent="0.25">
      <c r="A34" s="715"/>
      <c r="B34" s="735" t="s">
        <v>10</v>
      </c>
      <c r="C34" s="636"/>
      <c r="D34" s="636"/>
      <c r="E34" s="636"/>
      <c r="F34" s="636"/>
      <c r="G34" s="636"/>
      <c r="H34" s="636"/>
      <c r="I34" s="637"/>
    </row>
    <row r="35" spans="1:13" s="1" customFormat="1" ht="20.25" customHeight="1" x14ac:dyDescent="0.25">
      <c r="A35" s="715"/>
      <c r="B35" s="696"/>
      <c r="C35" s="697"/>
      <c r="D35" s="269" t="s">
        <v>8</v>
      </c>
      <c r="E35" s="269" t="s">
        <v>11</v>
      </c>
      <c r="F35" s="269" t="s">
        <v>8</v>
      </c>
      <c r="G35" s="269" t="s">
        <v>11</v>
      </c>
      <c r="H35" s="269" t="s">
        <v>8</v>
      </c>
      <c r="I35" s="46" t="s">
        <v>11</v>
      </c>
      <c r="J35" s="43"/>
      <c r="K35" s="43"/>
      <c r="L35" s="43"/>
      <c r="M35" s="43"/>
    </row>
    <row r="36" spans="1:13" s="1" customFormat="1" ht="20.25" customHeight="1" x14ac:dyDescent="0.25">
      <c r="A36" s="199" t="s">
        <v>429</v>
      </c>
      <c r="B36" s="696"/>
      <c r="C36" s="697"/>
      <c r="D36" s="62">
        <v>77</v>
      </c>
      <c r="E36" s="62">
        <v>57</v>
      </c>
      <c r="F36" s="62">
        <v>88</v>
      </c>
      <c r="G36" s="62">
        <v>65</v>
      </c>
      <c r="H36" s="62">
        <v>93</v>
      </c>
      <c r="I36" s="48">
        <v>69</v>
      </c>
      <c r="J36" s="43"/>
      <c r="K36" s="43"/>
      <c r="L36" s="43"/>
      <c r="M36" s="43"/>
    </row>
    <row r="37" spans="1:13" s="1" customFormat="1" ht="21.75" customHeight="1" x14ac:dyDescent="0.25">
      <c r="A37" s="343" t="s">
        <v>856</v>
      </c>
      <c r="B37" s="696"/>
      <c r="C37" s="697"/>
      <c r="D37" s="60">
        <v>0</v>
      </c>
      <c r="E37" s="63">
        <v>25</v>
      </c>
      <c r="F37" s="263">
        <v>0</v>
      </c>
      <c r="G37" s="132">
        <v>28</v>
      </c>
      <c r="H37" s="131">
        <v>0</v>
      </c>
      <c r="I37" s="64">
        <v>30</v>
      </c>
      <c r="J37" s="43"/>
      <c r="K37" s="43"/>
      <c r="L37" s="43"/>
      <c r="M37" s="43"/>
    </row>
    <row r="38" spans="1:13" s="1" customFormat="1" ht="21.75" customHeight="1" x14ac:dyDescent="0.25">
      <c r="A38" s="199" t="s">
        <v>196</v>
      </c>
      <c r="B38" s="696"/>
      <c r="C38" s="697"/>
      <c r="D38" s="60">
        <v>0</v>
      </c>
      <c r="E38" s="63">
        <v>25</v>
      </c>
      <c r="F38" s="263">
        <v>0</v>
      </c>
      <c r="G38" s="132">
        <v>28</v>
      </c>
      <c r="H38" s="131">
        <v>0</v>
      </c>
      <c r="I38" s="64">
        <v>30</v>
      </c>
      <c r="J38" s="43"/>
      <c r="K38" s="43"/>
      <c r="L38" s="43"/>
      <c r="M38" s="43"/>
    </row>
    <row r="39" spans="1:13" s="1" customFormat="1" ht="18" customHeight="1" x14ac:dyDescent="0.25">
      <c r="A39" s="365" t="s">
        <v>187</v>
      </c>
      <c r="B39" s="696"/>
      <c r="C39" s="697"/>
      <c r="D39" s="49">
        <v>6</v>
      </c>
      <c r="E39" s="49">
        <v>6</v>
      </c>
      <c r="F39" s="49">
        <v>7</v>
      </c>
      <c r="G39" s="49">
        <v>7</v>
      </c>
      <c r="H39" s="195">
        <v>7.5</v>
      </c>
      <c r="I39" s="177">
        <v>7.5</v>
      </c>
      <c r="J39" s="43"/>
      <c r="K39" s="43"/>
      <c r="L39" s="43"/>
      <c r="M39" s="43"/>
    </row>
    <row r="40" spans="1:13" s="1" customFormat="1" ht="18" customHeight="1" x14ac:dyDescent="0.25">
      <c r="A40" s="365" t="s">
        <v>189</v>
      </c>
      <c r="B40" s="696"/>
      <c r="C40" s="697"/>
      <c r="D40" s="49">
        <v>2</v>
      </c>
      <c r="E40" s="49">
        <v>2</v>
      </c>
      <c r="F40" s="49">
        <v>2.2000000000000002</v>
      </c>
      <c r="G40" s="49">
        <v>2.2000000000000002</v>
      </c>
      <c r="H40" s="195">
        <v>2.2999999999999998</v>
      </c>
      <c r="I40" s="177">
        <v>2.2999999999999998</v>
      </c>
      <c r="J40" s="43"/>
      <c r="K40" s="43"/>
      <c r="L40" s="43"/>
      <c r="M40" s="43"/>
    </row>
    <row r="41" spans="1:13" s="36" customFormat="1" ht="19.5" customHeight="1" x14ac:dyDescent="0.25">
      <c r="A41" s="365" t="s">
        <v>664</v>
      </c>
      <c r="B41" s="696"/>
      <c r="C41" s="697"/>
      <c r="D41" s="83">
        <v>19</v>
      </c>
      <c r="E41" s="62">
        <v>19</v>
      </c>
      <c r="F41" s="62">
        <v>22</v>
      </c>
      <c r="G41" s="62">
        <v>22</v>
      </c>
      <c r="H41" s="195">
        <v>23</v>
      </c>
      <c r="I41" s="177">
        <v>23</v>
      </c>
      <c r="J41" s="113"/>
      <c r="K41" s="113"/>
      <c r="L41" s="113"/>
      <c r="M41" s="113"/>
    </row>
    <row r="42" spans="1:13" s="1" customFormat="1" ht="19.5" customHeight="1" x14ac:dyDescent="0.25">
      <c r="A42" s="366" t="s">
        <v>198</v>
      </c>
      <c r="B42" s="696"/>
      <c r="C42" s="697"/>
      <c r="D42" s="263">
        <v>0</v>
      </c>
      <c r="E42" s="63">
        <v>19</v>
      </c>
      <c r="F42" s="263">
        <v>0</v>
      </c>
      <c r="G42" s="63">
        <v>22</v>
      </c>
      <c r="H42" s="371">
        <v>0</v>
      </c>
      <c r="I42" s="372">
        <v>23</v>
      </c>
      <c r="J42" s="43"/>
      <c r="K42" s="43"/>
      <c r="L42" s="43"/>
      <c r="M42" s="43"/>
    </row>
    <row r="43" spans="1:13" s="1" customFormat="1" ht="19.5" customHeight="1" x14ac:dyDescent="0.25">
      <c r="A43" s="365" t="s">
        <v>457</v>
      </c>
      <c r="B43" s="696"/>
      <c r="C43" s="697"/>
      <c r="D43" s="49">
        <v>0.16</v>
      </c>
      <c r="E43" s="49">
        <v>0.16</v>
      </c>
      <c r="F43" s="49">
        <v>0.18</v>
      </c>
      <c r="G43" s="49">
        <v>0.18</v>
      </c>
      <c r="H43" s="195">
        <v>0.2</v>
      </c>
      <c r="I43" s="177">
        <v>0.2</v>
      </c>
      <c r="J43" s="43"/>
      <c r="K43" s="43"/>
      <c r="L43" s="43"/>
      <c r="M43" s="43"/>
    </row>
    <row r="44" spans="1:13" s="1" customFormat="1" ht="20.25" customHeight="1" x14ac:dyDescent="0.25">
      <c r="A44" s="354" t="s">
        <v>123</v>
      </c>
      <c r="B44" s="696"/>
      <c r="C44" s="697"/>
      <c r="D44" s="62">
        <v>85</v>
      </c>
      <c r="E44" s="62">
        <v>64</v>
      </c>
      <c r="F44" s="62">
        <v>97</v>
      </c>
      <c r="G44" s="62">
        <v>73</v>
      </c>
      <c r="H44" s="195">
        <v>102</v>
      </c>
      <c r="I44" s="177">
        <v>77</v>
      </c>
      <c r="J44" s="103">
        <f>(D44+D45+D46)/3</f>
        <v>91.333333333333329</v>
      </c>
      <c r="K44" s="103">
        <f>(F44+F45+F46)/3</f>
        <v>104.33333333333333</v>
      </c>
      <c r="L44" s="103">
        <f>(H44+H45+H46)/3</f>
        <v>110</v>
      </c>
      <c r="M44" s="43"/>
    </row>
    <row r="45" spans="1:13" s="1" customFormat="1" ht="20.25" customHeight="1" x14ac:dyDescent="0.25">
      <c r="A45" s="354" t="s">
        <v>124</v>
      </c>
      <c r="B45" s="696"/>
      <c r="C45" s="697"/>
      <c r="D45" s="62">
        <v>91</v>
      </c>
      <c r="E45" s="62">
        <v>64</v>
      </c>
      <c r="F45" s="62">
        <v>104</v>
      </c>
      <c r="G45" s="62">
        <v>73</v>
      </c>
      <c r="H45" s="195">
        <v>110</v>
      </c>
      <c r="I45" s="177">
        <v>77</v>
      </c>
      <c r="J45" s="43"/>
      <c r="K45" s="43"/>
      <c r="L45" s="43"/>
      <c r="M45" s="43"/>
    </row>
    <row r="46" spans="1:13" s="1" customFormat="1" ht="20.25" customHeight="1" x14ac:dyDescent="0.25">
      <c r="A46" s="354" t="s">
        <v>125</v>
      </c>
      <c r="B46" s="696"/>
      <c r="C46" s="697"/>
      <c r="D46" s="269">
        <v>98</v>
      </c>
      <c r="E46" s="62">
        <v>64</v>
      </c>
      <c r="F46" s="62">
        <v>112</v>
      </c>
      <c r="G46" s="62">
        <v>73</v>
      </c>
      <c r="H46" s="195">
        <v>118</v>
      </c>
      <c r="I46" s="177">
        <v>77</v>
      </c>
      <c r="J46" s="43"/>
      <c r="K46" s="43"/>
      <c r="L46" s="43"/>
      <c r="M46" s="43"/>
    </row>
    <row r="47" spans="1:13" s="1" customFormat="1" ht="20.25" customHeight="1" x14ac:dyDescent="0.25">
      <c r="A47" s="354" t="s">
        <v>468</v>
      </c>
      <c r="B47" s="696"/>
      <c r="C47" s="697"/>
      <c r="D47" s="269">
        <v>107</v>
      </c>
      <c r="E47" s="62">
        <v>64</v>
      </c>
      <c r="F47" s="62">
        <v>120</v>
      </c>
      <c r="G47" s="62">
        <v>73</v>
      </c>
      <c r="H47" s="195">
        <v>128</v>
      </c>
      <c r="I47" s="177">
        <v>77</v>
      </c>
      <c r="J47" s="43"/>
      <c r="K47" s="43"/>
      <c r="L47" s="43"/>
      <c r="M47" s="43"/>
    </row>
    <row r="48" spans="1:13" s="1" customFormat="1" ht="20.25" customHeight="1" x14ac:dyDescent="0.25">
      <c r="A48" s="354" t="s">
        <v>136</v>
      </c>
      <c r="B48" s="696"/>
      <c r="C48" s="697"/>
      <c r="D48" s="269">
        <v>34</v>
      </c>
      <c r="E48" s="62">
        <v>27</v>
      </c>
      <c r="F48" s="62">
        <v>38</v>
      </c>
      <c r="G48" s="62">
        <v>30</v>
      </c>
      <c r="H48" s="195">
        <v>40</v>
      </c>
      <c r="I48" s="177">
        <v>32</v>
      </c>
      <c r="J48" s="43">
        <f>(D48+D49)/2</f>
        <v>35</v>
      </c>
      <c r="K48" s="43">
        <f>(F48+F49)/2</f>
        <v>39</v>
      </c>
      <c r="L48" s="43">
        <f>(H48+H49)/2</f>
        <v>41.5</v>
      </c>
      <c r="M48" s="43"/>
    </row>
    <row r="49" spans="1:13" s="1" customFormat="1" ht="20.25" customHeight="1" x14ac:dyDescent="0.25">
      <c r="A49" s="354" t="s">
        <v>135</v>
      </c>
      <c r="B49" s="696"/>
      <c r="C49" s="697"/>
      <c r="D49" s="269">
        <v>36</v>
      </c>
      <c r="E49" s="62">
        <v>27</v>
      </c>
      <c r="F49" s="62">
        <v>40</v>
      </c>
      <c r="G49" s="62">
        <v>30</v>
      </c>
      <c r="H49" s="195">
        <v>43</v>
      </c>
      <c r="I49" s="177">
        <v>32</v>
      </c>
      <c r="J49" s="43"/>
      <c r="K49" s="43"/>
      <c r="L49" s="43"/>
      <c r="M49" s="43"/>
    </row>
    <row r="50" spans="1:13" s="1" customFormat="1" ht="19.5" customHeight="1" x14ac:dyDescent="0.25">
      <c r="A50" s="367" t="s">
        <v>143</v>
      </c>
      <c r="B50" s="696"/>
      <c r="C50" s="697"/>
      <c r="D50" s="49">
        <v>18.3</v>
      </c>
      <c r="E50" s="49">
        <v>15</v>
      </c>
      <c r="F50" s="49">
        <v>20.100000000000001</v>
      </c>
      <c r="G50" s="62">
        <v>17</v>
      </c>
      <c r="H50" s="195">
        <v>22</v>
      </c>
      <c r="I50" s="177">
        <v>18</v>
      </c>
      <c r="J50" s="43"/>
      <c r="K50" s="43"/>
      <c r="L50" s="43"/>
      <c r="M50" s="43"/>
    </row>
    <row r="51" spans="1:13" s="1" customFormat="1" ht="20.25" customHeight="1" x14ac:dyDescent="0.25">
      <c r="A51" s="199" t="s">
        <v>142</v>
      </c>
      <c r="B51" s="696"/>
      <c r="C51" s="697"/>
      <c r="D51" s="60">
        <v>6.6</v>
      </c>
      <c r="E51" s="62">
        <v>4.2</v>
      </c>
      <c r="F51" s="60">
        <v>7.5</v>
      </c>
      <c r="G51" s="62">
        <v>4.7</v>
      </c>
      <c r="H51" s="195">
        <v>8</v>
      </c>
      <c r="I51" s="102">
        <v>5</v>
      </c>
      <c r="J51" s="43"/>
      <c r="K51" s="43"/>
      <c r="L51" s="43"/>
      <c r="M51" s="43"/>
    </row>
    <row r="52" spans="1:13" s="43" customFormat="1" ht="20.25" customHeight="1" x14ac:dyDescent="0.25">
      <c r="A52" s="191" t="s">
        <v>171</v>
      </c>
      <c r="B52" s="511"/>
      <c r="C52" s="708"/>
      <c r="D52" s="66">
        <v>2.6</v>
      </c>
      <c r="E52" s="134">
        <v>2.6</v>
      </c>
      <c r="F52" s="66">
        <v>3</v>
      </c>
      <c r="G52" s="134">
        <v>3</v>
      </c>
      <c r="H52" s="192">
        <v>3.2</v>
      </c>
      <c r="I52" s="105">
        <v>3.2</v>
      </c>
    </row>
    <row r="53" spans="1:13" s="2" customFormat="1" ht="15.75" thickBot="1" x14ac:dyDescent="0.3">
      <c r="A53" s="346" t="s">
        <v>16</v>
      </c>
      <c r="B53" s="716"/>
      <c r="C53" s="698"/>
      <c r="D53" s="51">
        <v>0</v>
      </c>
      <c r="E53" s="106">
        <v>150</v>
      </c>
      <c r="F53" s="51">
        <v>0</v>
      </c>
      <c r="G53" s="52">
        <v>170</v>
      </c>
      <c r="H53" s="51">
        <v>0</v>
      </c>
      <c r="I53" s="53">
        <v>180</v>
      </c>
      <c r="J53" s="20"/>
      <c r="K53" s="20"/>
      <c r="L53" s="20"/>
      <c r="M53" s="20"/>
    </row>
    <row r="54" spans="1:13" s="81" customFormat="1" ht="15.75" customHeight="1" thickBot="1" x14ac:dyDescent="0.3">
      <c r="A54" s="736"/>
      <c r="B54" s="737"/>
      <c r="C54" s="737"/>
      <c r="D54" s="737"/>
      <c r="E54" s="737"/>
      <c r="F54" s="737"/>
      <c r="G54" s="737"/>
      <c r="H54" s="737"/>
      <c r="I54" s="738"/>
      <c r="J54" s="107"/>
      <c r="K54" s="107"/>
      <c r="L54" s="107"/>
      <c r="M54" s="107"/>
    </row>
    <row r="55" spans="1:13" s="2" customFormat="1" ht="15.75" thickBot="1" x14ac:dyDescent="0.3">
      <c r="A55" s="739" t="s">
        <v>20</v>
      </c>
      <c r="B55" s="669"/>
      <c r="C55" s="669"/>
      <c r="D55" s="669"/>
      <c r="E55" s="669"/>
      <c r="F55" s="669"/>
      <c r="G55" s="669"/>
      <c r="H55" s="669"/>
      <c r="I55" s="670"/>
      <c r="J55" s="20"/>
      <c r="K55" s="20"/>
      <c r="L55" s="20"/>
      <c r="M55" s="20"/>
    </row>
    <row r="56" spans="1:13" s="2" customFormat="1" x14ac:dyDescent="0.25">
      <c r="A56" s="368" t="s">
        <v>27</v>
      </c>
      <c r="B56" s="740"/>
      <c r="C56" s="740"/>
      <c r="D56" s="740" t="s">
        <v>100</v>
      </c>
      <c r="E56" s="740"/>
      <c r="F56" s="740" t="s">
        <v>467</v>
      </c>
      <c r="G56" s="740"/>
      <c r="H56" s="741">
        <v>180</v>
      </c>
      <c r="I56" s="742"/>
      <c r="J56" s="20"/>
      <c r="K56" s="20"/>
      <c r="L56" s="20"/>
      <c r="M56" s="20"/>
    </row>
    <row r="57" spans="1:13" s="2" customFormat="1" x14ac:dyDescent="0.25">
      <c r="A57" s="629" t="s">
        <v>25</v>
      </c>
      <c r="B57" s="630"/>
      <c r="C57" s="630"/>
      <c r="D57" s="630"/>
      <c r="E57" s="630"/>
      <c r="F57" s="630"/>
      <c r="G57" s="630"/>
      <c r="H57" s="630"/>
      <c r="I57" s="631"/>
      <c r="J57" s="20"/>
      <c r="K57" s="20"/>
      <c r="L57" s="20"/>
      <c r="M57" s="20"/>
    </row>
    <row r="58" spans="1:13" s="20" customFormat="1" x14ac:dyDescent="0.25">
      <c r="A58" s="18" t="s">
        <v>21</v>
      </c>
      <c r="B58" s="498"/>
      <c r="C58" s="498"/>
      <c r="D58" s="581">
        <f>[1]TDSheet!$E$96</f>
        <v>8.1</v>
      </c>
      <c r="E58" s="581"/>
      <c r="F58" s="581">
        <f>[2]TDSheet!$E$96</f>
        <v>9.1999999999999993</v>
      </c>
      <c r="G58" s="581"/>
      <c r="H58" s="514">
        <f>[2]TDSheet!$E$511</f>
        <v>9.6</v>
      </c>
      <c r="I58" s="515"/>
    </row>
    <row r="59" spans="1:13" s="20" customFormat="1" x14ac:dyDescent="0.25">
      <c r="A59" s="18" t="s">
        <v>22</v>
      </c>
      <c r="B59" s="498"/>
      <c r="C59" s="498"/>
      <c r="D59" s="581">
        <f>[1]TDSheet!$F$96</f>
        <v>2.1</v>
      </c>
      <c r="E59" s="581"/>
      <c r="F59" s="581">
        <f>[2]TDSheet!$F$96</f>
        <v>2.4443999999999999</v>
      </c>
      <c r="G59" s="581"/>
      <c r="H59" s="730">
        <f>[2]TDSheet!$F$511</f>
        <v>2.8</v>
      </c>
      <c r="I59" s="731"/>
    </row>
    <row r="60" spans="1:13" s="20" customFormat="1" x14ac:dyDescent="0.25">
      <c r="A60" s="18" t="s">
        <v>23</v>
      </c>
      <c r="B60" s="498"/>
      <c r="C60" s="498"/>
      <c r="D60" s="581">
        <f>[1]TDSheet!$G$96</f>
        <v>13.9</v>
      </c>
      <c r="E60" s="581"/>
      <c r="F60" s="581">
        <f>[2]TDSheet!$G$96</f>
        <v>15.75</v>
      </c>
      <c r="G60" s="581"/>
      <c r="H60" s="514">
        <f>[2]TDSheet!$G$511</f>
        <v>16.100000000000001</v>
      </c>
      <c r="I60" s="515"/>
    </row>
    <row r="61" spans="1:13" s="20" customFormat="1" x14ac:dyDescent="0.25">
      <c r="A61" s="18" t="s">
        <v>24</v>
      </c>
      <c r="B61" s="498"/>
      <c r="C61" s="498"/>
      <c r="D61" s="581">
        <f>[1]TDSheet!$H$96</f>
        <v>105.7</v>
      </c>
      <c r="E61" s="581"/>
      <c r="F61" s="581">
        <f>[2]TDSheet!$H$96</f>
        <v>119.79</v>
      </c>
      <c r="G61" s="581"/>
      <c r="H61" s="730">
        <f>[2]TDSheet!$H$511</f>
        <v>122.3</v>
      </c>
      <c r="I61" s="731"/>
    </row>
    <row r="62" spans="1:13" s="20" customFormat="1" ht="15.75" thickBot="1" x14ac:dyDescent="0.3">
      <c r="A62" s="21" t="s">
        <v>26</v>
      </c>
      <c r="B62" s="481"/>
      <c r="C62" s="481"/>
      <c r="D62" s="585">
        <f>[1]TDSheet!$I$96</f>
        <v>7.4</v>
      </c>
      <c r="E62" s="585"/>
      <c r="F62" s="603">
        <f>[2]TDSheet!$I$96</f>
        <v>8.3800000000000008</v>
      </c>
      <c r="G62" s="603"/>
      <c r="H62" s="743">
        <f>[2]TDSheet!$I$511</f>
        <v>8.8699999999999992</v>
      </c>
      <c r="I62" s="744"/>
    </row>
    <row r="63" spans="1:13" s="99" customFormat="1" ht="15.75" thickBot="1" x14ac:dyDescent="0.3">
      <c r="A63" s="16"/>
      <c r="B63" s="88"/>
      <c r="C63" s="88"/>
      <c r="D63" s="89"/>
      <c r="E63" s="89"/>
      <c r="F63" s="88"/>
      <c r="G63" s="88"/>
      <c r="H63" s="164"/>
      <c r="I63" s="373"/>
      <c r="J63" s="164"/>
      <c r="K63" s="164"/>
      <c r="L63" s="164"/>
      <c r="M63" s="164"/>
    </row>
    <row r="64" spans="1:13" s="2" customFormat="1" ht="32.25" customHeight="1" x14ac:dyDescent="0.25">
      <c r="A64" s="718" t="s">
        <v>28</v>
      </c>
      <c r="B64" s="745" t="s">
        <v>835</v>
      </c>
      <c r="C64" s="625"/>
      <c r="D64" s="625"/>
      <c r="E64" s="625"/>
      <c r="F64" s="625"/>
      <c r="G64" s="625"/>
      <c r="H64" s="625"/>
      <c r="I64" s="626"/>
      <c r="J64" s="20"/>
      <c r="K64" s="20"/>
      <c r="L64" s="20"/>
      <c r="M64" s="20"/>
    </row>
    <row r="65" spans="1:13" s="2" customFormat="1" ht="109.5" customHeight="1" thickBot="1" x14ac:dyDescent="0.3">
      <c r="A65" s="719"/>
      <c r="B65" s="746"/>
      <c r="C65" s="627"/>
      <c r="D65" s="627"/>
      <c r="E65" s="627"/>
      <c r="F65" s="627"/>
      <c r="G65" s="627"/>
      <c r="H65" s="627"/>
      <c r="I65" s="628"/>
      <c r="J65" s="20"/>
      <c r="K65" s="20"/>
      <c r="L65" s="20"/>
      <c r="M65" s="20"/>
    </row>
    <row r="66" spans="1:13" ht="15.75" thickBot="1" x14ac:dyDescent="0.3"/>
    <row r="67" spans="1:13" s="40" customFormat="1" ht="25.5" customHeight="1" x14ac:dyDescent="0.25">
      <c r="A67" s="79" t="s">
        <v>0</v>
      </c>
      <c r="B67" s="671" t="s">
        <v>960</v>
      </c>
      <c r="C67" s="671"/>
      <c r="D67" s="671"/>
      <c r="E67" s="671"/>
      <c r="F67" s="671"/>
      <c r="G67" s="672"/>
    </row>
    <row r="68" spans="1:13" s="1" customFormat="1" ht="24.75" customHeight="1" x14ac:dyDescent="0.25">
      <c r="A68" s="41" t="s">
        <v>2</v>
      </c>
      <c r="B68" s="677" t="s">
        <v>582</v>
      </c>
      <c r="C68" s="677"/>
      <c r="D68" s="677"/>
      <c r="E68" s="677"/>
      <c r="F68" s="677"/>
      <c r="G68" s="678"/>
      <c r="H68" s="43"/>
      <c r="I68" s="43"/>
      <c r="J68" s="43"/>
      <c r="K68" s="43"/>
      <c r="L68" s="43"/>
      <c r="M68" s="43"/>
    </row>
    <row r="69" spans="1:13" s="1" customFormat="1" ht="18.75" customHeight="1" x14ac:dyDescent="0.25">
      <c r="A69" s="41" t="s">
        <v>4</v>
      </c>
      <c r="B69" s="507" t="s">
        <v>583</v>
      </c>
      <c r="C69" s="507"/>
      <c r="D69" s="507"/>
      <c r="E69" s="507"/>
      <c r="F69" s="507"/>
      <c r="G69" s="508"/>
      <c r="H69" s="43"/>
      <c r="I69" s="43"/>
      <c r="J69" s="43"/>
      <c r="K69" s="43"/>
      <c r="L69" s="43"/>
      <c r="M69" s="43"/>
    </row>
    <row r="70" spans="1:13" s="43" customFormat="1" ht="45.75" customHeight="1" x14ac:dyDescent="0.25">
      <c r="A70" s="45" t="s">
        <v>5</v>
      </c>
      <c r="B70" s="677" t="s">
        <v>6</v>
      </c>
      <c r="C70" s="677"/>
      <c r="D70" s="677"/>
      <c r="E70" s="677"/>
      <c r="F70" s="677"/>
      <c r="G70" s="678"/>
    </row>
    <row r="71" spans="1:13" x14ac:dyDescent="0.25">
      <c r="A71" s="696" t="s">
        <v>7</v>
      </c>
      <c r="B71" s="514" t="s">
        <v>9</v>
      </c>
      <c r="C71" s="514"/>
      <c r="D71" s="514"/>
      <c r="E71" s="514"/>
      <c r="F71" s="514"/>
      <c r="G71" s="515"/>
      <c r="M71" s="43"/>
    </row>
    <row r="72" spans="1:13" x14ac:dyDescent="0.25">
      <c r="A72" s="696"/>
      <c r="B72" s="514" t="s">
        <v>10</v>
      </c>
      <c r="C72" s="514"/>
      <c r="D72" s="514"/>
      <c r="E72" s="514"/>
      <c r="F72" s="514"/>
      <c r="G72" s="515"/>
      <c r="M72" s="43"/>
    </row>
    <row r="73" spans="1:13" s="1" customFormat="1" ht="20.25" customHeight="1" x14ac:dyDescent="0.25">
      <c r="A73" s="696"/>
      <c r="B73" s="697"/>
      <c r="C73" s="697"/>
      <c r="D73" s="269" t="s">
        <v>8</v>
      </c>
      <c r="E73" s="269" t="s">
        <v>11</v>
      </c>
      <c r="F73" s="269" t="s">
        <v>8</v>
      </c>
      <c r="G73" s="46" t="s">
        <v>11</v>
      </c>
      <c r="H73" s="43"/>
      <c r="I73" s="43"/>
      <c r="J73" s="43"/>
      <c r="K73" s="43"/>
      <c r="L73" s="43"/>
      <c r="M73" s="43"/>
    </row>
    <row r="74" spans="1:13" s="1" customFormat="1" ht="20.25" customHeight="1" x14ac:dyDescent="0.25">
      <c r="A74" s="47" t="s">
        <v>429</v>
      </c>
      <c r="B74" s="697"/>
      <c r="C74" s="697"/>
      <c r="D74" s="62">
        <v>93</v>
      </c>
      <c r="E74" s="62">
        <v>69</v>
      </c>
      <c r="F74" s="62">
        <v>124</v>
      </c>
      <c r="G74" s="48">
        <v>92</v>
      </c>
      <c r="H74" s="43"/>
      <c r="I74" s="43"/>
      <c r="J74" s="43"/>
      <c r="K74" s="43"/>
      <c r="L74" s="43"/>
      <c r="M74" s="43"/>
    </row>
    <row r="75" spans="1:13" s="43" customFormat="1" ht="21.75" customHeight="1" x14ac:dyDescent="0.25">
      <c r="A75" s="205" t="s">
        <v>856</v>
      </c>
      <c r="B75" s="697"/>
      <c r="C75" s="697"/>
      <c r="D75" s="132">
        <v>0</v>
      </c>
      <c r="E75" s="63">
        <v>30</v>
      </c>
      <c r="F75" s="131">
        <v>0</v>
      </c>
      <c r="G75" s="64">
        <v>40</v>
      </c>
    </row>
    <row r="76" spans="1:13" s="1" customFormat="1" ht="20.25" customHeight="1" x14ac:dyDescent="0.25">
      <c r="A76" s="127" t="s">
        <v>129</v>
      </c>
      <c r="B76" s="697"/>
      <c r="C76" s="697"/>
      <c r="D76" s="60">
        <v>3</v>
      </c>
      <c r="E76" s="62">
        <v>3</v>
      </c>
      <c r="F76" s="60">
        <v>3.6</v>
      </c>
      <c r="G76" s="215">
        <v>3.6</v>
      </c>
      <c r="H76" s="43"/>
      <c r="I76" s="43"/>
      <c r="J76" s="43"/>
      <c r="K76" s="43"/>
      <c r="L76" s="43"/>
      <c r="M76" s="43"/>
    </row>
    <row r="77" spans="1:13" s="1" customFormat="1" ht="20.25" customHeight="1" x14ac:dyDescent="0.25">
      <c r="A77" s="47" t="s">
        <v>136</v>
      </c>
      <c r="B77" s="697"/>
      <c r="C77" s="697"/>
      <c r="D77" s="60">
        <v>14.7</v>
      </c>
      <c r="E77" s="269">
        <v>12</v>
      </c>
      <c r="F77" s="60">
        <v>17.600000000000001</v>
      </c>
      <c r="G77" s="102">
        <v>14.4</v>
      </c>
      <c r="H77" s="43">
        <f>(D77+D78)/2</f>
        <v>15.25</v>
      </c>
      <c r="I77" s="43">
        <f>(F77+F78)/2</f>
        <v>18.3</v>
      </c>
      <c r="J77" s="43"/>
      <c r="K77" s="43"/>
      <c r="L77" s="43"/>
      <c r="M77" s="43"/>
    </row>
    <row r="78" spans="1:13" s="1" customFormat="1" ht="20.25" customHeight="1" x14ac:dyDescent="0.25">
      <c r="A78" s="47" t="s">
        <v>135</v>
      </c>
      <c r="B78" s="697"/>
      <c r="C78" s="697"/>
      <c r="D78" s="269">
        <v>15.8</v>
      </c>
      <c r="E78" s="269">
        <v>12</v>
      </c>
      <c r="F78" s="60">
        <v>19</v>
      </c>
      <c r="G78" s="102">
        <v>14.4</v>
      </c>
      <c r="H78" s="43"/>
      <c r="I78" s="43"/>
      <c r="J78" s="43"/>
      <c r="K78" s="43"/>
      <c r="L78" s="43"/>
      <c r="M78" s="43"/>
    </row>
    <row r="79" spans="1:13" s="1" customFormat="1" ht="20.25" customHeight="1" x14ac:dyDescent="0.25">
      <c r="A79" s="127" t="s">
        <v>143</v>
      </c>
      <c r="B79" s="697"/>
      <c r="C79" s="697"/>
      <c r="D79" s="60">
        <v>8.4</v>
      </c>
      <c r="E79" s="48">
        <v>6.7</v>
      </c>
      <c r="F79" s="60">
        <v>10</v>
      </c>
      <c r="G79" s="48">
        <v>8</v>
      </c>
      <c r="H79" s="43"/>
      <c r="I79" s="43"/>
      <c r="J79" s="43"/>
      <c r="K79" s="43"/>
      <c r="L79" s="43"/>
      <c r="M79" s="43"/>
    </row>
    <row r="80" spans="1:13" s="43" customFormat="1" ht="20.25" customHeight="1" x14ac:dyDescent="0.25">
      <c r="A80" s="128" t="s">
        <v>584</v>
      </c>
      <c r="B80" s="697"/>
      <c r="C80" s="697"/>
      <c r="D80" s="263">
        <v>35</v>
      </c>
      <c r="E80" s="62">
        <v>35</v>
      </c>
      <c r="F80" s="60">
        <v>41</v>
      </c>
      <c r="G80" s="129">
        <v>41</v>
      </c>
    </row>
    <row r="81" spans="1:13" s="1" customFormat="1" ht="20.25" customHeight="1" x14ac:dyDescent="0.25">
      <c r="A81" s="130" t="s">
        <v>585</v>
      </c>
      <c r="B81" s="697"/>
      <c r="C81" s="697"/>
      <c r="D81" s="263">
        <v>0</v>
      </c>
      <c r="E81" s="63">
        <v>120</v>
      </c>
      <c r="F81" s="263">
        <v>0</v>
      </c>
      <c r="G81" s="64">
        <v>140</v>
      </c>
      <c r="H81" s="43"/>
      <c r="I81" s="43"/>
      <c r="J81" s="43"/>
      <c r="K81" s="43"/>
      <c r="L81" s="43"/>
      <c r="M81" s="43"/>
    </row>
    <row r="82" spans="1:13" s="2" customFormat="1" ht="15.75" thickBot="1" x14ac:dyDescent="0.3">
      <c r="A82" s="50" t="s">
        <v>16</v>
      </c>
      <c r="B82" s="698"/>
      <c r="C82" s="698"/>
      <c r="D82" s="260"/>
      <c r="E82" s="106">
        <v>150</v>
      </c>
      <c r="F82" s="260"/>
      <c r="G82" s="53">
        <v>180</v>
      </c>
      <c r="H82" s="20"/>
      <c r="I82" s="20"/>
      <c r="J82" s="20"/>
      <c r="K82" s="20"/>
      <c r="L82" s="20"/>
      <c r="M82" s="20"/>
    </row>
    <row r="83" spans="1:13" s="81" customFormat="1" ht="15.75" customHeight="1" thickBot="1" x14ac:dyDescent="0.3">
      <c r="A83" s="701"/>
      <c r="B83" s="702"/>
      <c r="C83" s="702"/>
      <c r="D83" s="702"/>
      <c r="E83" s="702"/>
      <c r="F83" s="702"/>
      <c r="G83" s="703"/>
      <c r="H83" s="107"/>
      <c r="I83" s="107"/>
      <c r="J83" s="107"/>
      <c r="K83" s="107"/>
      <c r="L83" s="107"/>
      <c r="M83" s="107"/>
    </row>
    <row r="84" spans="1:13" s="2" customFormat="1" x14ac:dyDescent="0.25">
      <c r="A84" s="519" t="s">
        <v>20</v>
      </c>
      <c r="B84" s="520"/>
      <c r="C84" s="520"/>
      <c r="D84" s="520"/>
      <c r="E84" s="520"/>
      <c r="F84" s="520"/>
      <c r="G84" s="521"/>
      <c r="H84" s="20"/>
      <c r="I84" s="20"/>
      <c r="J84" s="20"/>
      <c r="K84" s="20"/>
      <c r="L84" s="20"/>
      <c r="M84" s="20"/>
    </row>
    <row r="85" spans="1:13" s="2" customFormat="1" x14ac:dyDescent="0.25">
      <c r="A85" s="87" t="s">
        <v>27</v>
      </c>
      <c r="B85" s="517"/>
      <c r="C85" s="517"/>
      <c r="D85" s="517" t="s">
        <v>100</v>
      </c>
      <c r="E85" s="517"/>
      <c r="F85" s="517" t="s">
        <v>101</v>
      </c>
      <c r="G85" s="518"/>
      <c r="H85" s="20"/>
      <c r="I85" s="20"/>
      <c r="J85" s="20"/>
      <c r="K85" s="20"/>
      <c r="L85" s="20"/>
      <c r="M85" s="20"/>
    </row>
    <row r="86" spans="1:13" s="2" customFormat="1" x14ac:dyDescent="0.25">
      <c r="A86" s="500" t="s">
        <v>25</v>
      </c>
      <c r="B86" s="501"/>
      <c r="C86" s="501"/>
      <c r="D86" s="501"/>
      <c r="E86" s="501"/>
      <c r="F86" s="501"/>
      <c r="G86" s="502"/>
      <c r="H86" s="20"/>
      <c r="I86" s="20"/>
      <c r="J86" s="20"/>
      <c r="K86" s="20"/>
      <c r="L86" s="20"/>
      <c r="M86" s="20"/>
    </row>
    <row r="87" spans="1:13" s="20" customFormat="1" x14ac:dyDescent="0.25">
      <c r="A87" s="18" t="s">
        <v>21</v>
      </c>
      <c r="B87" s="575"/>
      <c r="C87" s="576"/>
      <c r="D87" s="704">
        <f>[1]TDSheet!$E$361</f>
        <v>10.5</v>
      </c>
      <c r="E87" s="704"/>
      <c r="F87" s="581">
        <f>[2]TDSheet!$E$143</f>
        <v>12.6</v>
      </c>
      <c r="G87" s="584"/>
    </row>
    <row r="88" spans="1:13" s="20" customFormat="1" x14ac:dyDescent="0.25">
      <c r="A88" s="18" t="s">
        <v>22</v>
      </c>
      <c r="B88" s="577"/>
      <c r="C88" s="578"/>
      <c r="D88" s="704">
        <f>[1]TDSheet!$F$361</f>
        <v>14.8</v>
      </c>
      <c r="E88" s="704"/>
      <c r="F88" s="581">
        <f>[2]TDSheet!$F$143</f>
        <v>17.8</v>
      </c>
      <c r="G88" s="584"/>
    </row>
    <row r="89" spans="1:13" s="20" customFormat="1" x14ac:dyDescent="0.25">
      <c r="A89" s="18" t="s">
        <v>23</v>
      </c>
      <c r="B89" s="577"/>
      <c r="C89" s="578"/>
      <c r="D89" s="704">
        <f>[1]TDSheet!$G$361</f>
        <v>19.600000000000001</v>
      </c>
      <c r="E89" s="704"/>
      <c r="F89" s="581">
        <f>[2]TDSheet!$G$143</f>
        <v>23.5</v>
      </c>
      <c r="G89" s="584"/>
    </row>
    <row r="90" spans="1:13" s="20" customFormat="1" x14ac:dyDescent="0.25">
      <c r="A90" s="18" t="s">
        <v>24</v>
      </c>
      <c r="B90" s="577"/>
      <c r="C90" s="578"/>
      <c r="D90" s="704">
        <f>[1]TDSheet!$H$361</f>
        <v>265</v>
      </c>
      <c r="E90" s="704"/>
      <c r="F90" s="581">
        <f>[2]TDSheet!$H$143</f>
        <v>318</v>
      </c>
      <c r="G90" s="584"/>
    </row>
    <row r="91" spans="1:13" s="20" customFormat="1" ht="15.75" thickBot="1" x14ac:dyDescent="0.3">
      <c r="A91" s="21" t="s">
        <v>26</v>
      </c>
      <c r="B91" s="579"/>
      <c r="C91" s="580"/>
      <c r="D91" s="711">
        <f>[1]TDSheet!$I$361</f>
        <v>0.38</v>
      </c>
      <c r="E91" s="711"/>
      <c r="F91" s="603">
        <f>[2]TDSheet!$I$143</f>
        <v>0.45</v>
      </c>
      <c r="G91" s="687"/>
    </row>
    <row r="92" spans="1:13" s="2" customFormat="1" ht="15.75" thickBot="1" x14ac:dyDescent="0.3">
      <c r="A92" s="16"/>
      <c r="B92" s="88"/>
      <c r="C92" s="88"/>
      <c r="D92" s="89"/>
      <c r="E92" s="89"/>
      <c r="F92" s="88"/>
      <c r="G92" s="90"/>
      <c r="H92" s="20"/>
      <c r="I92" s="20"/>
      <c r="J92" s="20"/>
      <c r="K92" s="20"/>
      <c r="L92" s="20"/>
      <c r="M92" s="20"/>
    </row>
    <row r="93" spans="1:13" s="2" customFormat="1" ht="32.25" customHeight="1" x14ac:dyDescent="0.25">
      <c r="A93" s="718" t="s">
        <v>28</v>
      </c>
      <c r="B93" s="485" t="s">
        <v>587</v>
      </c>
      <c r="C93" s="485"/>
      <c r="D93" s="485"/>
      <c r="E93" s="485"/>
      <c r="F93" s="485"/>
      <c r="G93" s="486"/>
      <c r="H93" s="20"/>
      <c r="I93" s="20"/>
      <c r="J93" s="20"/>
      <c r="K93" s="20"/>
      <c r="L93" s="20"/>
      <c r="M93" s="20"/>
    </row>
    <row r="94" spans="1:13" s="2" customFormat="1" ht="173.25" customHeight="1" thickBot="1" x14ac:dyDescent="0.3">
      <c r="A94" s="719"/>
      <c r="B94" s="489"/>
      <c r="C94" s="489"/>
      <c r="D94" s="489"/>
      <c r="E94" s="489"/>
      <c r="F94" s="489"/>
      <c r="G94" s="490"/>
      <c r="H94" s="20"/>
      <c r="I94" s="20"/>
      <c r="J94" s="20"/>
      <c r="K94" s="20"/>
      <c r="L94" s="20"/>
      <c r="M94" s="20"/>
    </row>
    <row r="95" spans="1:13" ht="15.75" thickBot="1" x14ac:dyDescent="0.3"/>
    <row r="96" spans="1:13" s="40" customFormat="1" ht="25.5" customHeight="1" x14ac:dyDescent="0.25">
      <c r="A96" s="79" t="s">
        <v>0</v>
      </c>
      <c r="B96" s="671" t="s">
        <v>707</v>
      </c>
      <c r="C96" s="671"/>
      <c r="D96" s="671"/>
      <c r="E96" s="671"/>
      <c r="F96" s="671"/>
      <c r="G96" s="672"/>
    </row>
    <row r="97" spans="1:13" s="1" customFormat="1" ht="24.75" customHeight="1" x14ac:dyDescent="0.25">
      <c r="A97" s="41" t="s">
        <v>2</v>
      </c>
      <c r="B97" s="677" t="s">
        <v>668</v>
      </c>
      <c r="C97" s="677"/>
      <c r="D97" s="677"/>
      <c r="E97" s="677"/>
      <c r="F97" s="677"/>
      <c r="G97" s="678"/>
      <c r="H97" s="43"/>
      <c r="I97" s="43"/>
      <c r="J97" s="43"/>
      <c r="K97" s="43"/>
      <c r="L97" s="43"/>
      <c r="M97" s="43"/>
    </row>
    <row r="98" spans="1:13" s="1" customFormat="1" ht="18.75" customHeight="1" x14ac:dyDescent="0.25">
      <c r="A98" s="41" t="s">
        <v>4</v>
      </c>
      <c r="B98" s="507" t="s">
        <v>665</v>
      </c>
      <c r="C98" s="507"/>
      <c r="D98" s="507"/>
      <c r="E98" s="507"/>
      <c r="F98" s="507"/>
      <c r="G98" s="508"/>
      <c r="H98" s="43"/>
      <c r="I98" s="43"/>
      <c r="J98" s="43"/>
      <c r="K98" s="43"/>
      <c r="L98" s="43"/>
      <c r="M98" s="43"/>
    </row>
    <row r="99" spans="1:13" s="43" customFormat="1" ht="45.75" customHeight="1" x14ac:dyDescent="0.25">
      <c r="A99" s="45" t="s">
        <v>5</v>
      </c>
      <c r="B99" s="677" t="s">
        <v>6</v>
      </c>
      <c r="C99" s="677"/>
      <c r="D99" s="677"/>
      <c r="E99" s="677"/>
      <c r="F99" s="677"/>
      <c r="G99" s="678"/>
    </row>
    <row r="100" spans="1:13" x14ac:dyDescent="0.25">
      <c r="A100" s="696" t="s">
        <v>7</v>
      </c>
      <c r="B100" s="514" t="s">
        <v>9</v>
      </c>
      <c r="C100" s="514"/>
      <c r="D100" s="514"/>
      <c r="E100" s="514"/>
      <c r="F100" s="514"/>
      <c r="G100" s="515"/>
      <c r="M100" s="43"/>
    </row>
    <row r="101" spans="1:13" x14ac:dyDescent="0.25">
      <c r="A101" s="696"/>
      <c r="B101" s="514" t="s">
        <v>10</v>
      </c>
      <c r="C101" s="514"/>
      <c r="D101" s="514"/>
      <c r="E101" s="514"/>
      <c r="F101" s="514"/>
      <c r="G101" s="515"/>
      <c r="M101" s="43"/>
    </row>
    <row r="102" spans="1:13" s="1" customFormat="1" ht="20.25" customHeight="1" x14ac:dyDescent="0.25">
      <c r="A102" s="696"/>
      <c r="B102" s="697"/>
      <c r="C102" s="697"/>
      <c r="D102" s="269" t="s">
        <v>8</v>
      </c>
      <c r="E102" s="269" t="s">
        <v>11</v>
      </c>
      <c r="F102" s="269" t="s">
        <v>8</v>
      </c>
      <c r="G102" s="46" t="s">
        <v>11</v>
      </c>
      <c r="H102" s="43"/>
      <c r="I102" s="43"/>
      <c r="J102" s="43"/>
      <c r="K102" s="43"/>
      <c r="L102" s="43"/>
      <c r="M102" s="43"/>
    </row>
    <row r="103" spans="1:13" s="1" customFormat="1" ht="20.25" customHeight="1" x14ac:dyDescent="0.25">
      <c r="A103" s="47" t="s">
        <v>429</v>
      </c>
      <c r="B103" s="697"/>
      <c r="C103" s="697"/>
      <c r="D103" s="62">
        <v>96</v>
      </c>
      <c r="E103" s="62">
        <v>44</v>
      </c>
      <c r="F103" s="62">
        <v>112</v>
      </c>
      <c r="G103" s="48">
        <v>51</v>
      </c>
      <c r="H103" s="43"/>
      <c r="I103" s="43"/>
      <c r="J103" s="43"/>
      <c r="K103" s="43"/>
      <c r="L103" s="43"/>
      <c r="M103" s="43"/>
    </row>
    <row r="104" spans="1:13" s="1" customFormat="1" ht="20.25" customHeight="1" x14ac:dyDescent="0.25">
      <c r="A104" s="127" t="s">
        <v>666</v>
      </c>
      <c r="B104" s="697"/>
      <c r="C104" s="697"/>
      <c r="D104" s="60">
        <v>11</v>
      </c>
      <c r="E104" s="62">
        <v>11</v>
      </c>
      <c r="F104" s="60">
        <v>12.8</v>
      </c>
      <c r="G104" s="102">
        <v>12.8</v>
      </c>
      <c r="H104" s="43"/>
      <c r="I104" s="43"/>
      <c r="J104" s="43"/>
      <c r="K104" s="43"/>
      <c r="L104" s="43"/>
      <c r="M104" s="43"/>
    </row>
    <row r="105" spans="1:13" s="1" customFormat="1" ht="20.25" customHeight="1" x14ac:dyDescent="0.25">
      <c r="A105" s="47" t="s">
        <v>14</v>
      </c>
      <c r="B105" s="697"/>
      <c r="C105" s="697"/>
      <c r="D105" s="60">
        <v>16</v>
      </c>
      <c r="E105" s="62">
        <v>16</v>
      </c>
      <c r="F105" s="60">
        <v>18.600000000000001</v>
      </c>
      <c r="G105" s="102">
        <v>18.600000000000001</v>
      </c>
      <c r="H105" s="43"/>
      <c r="I105" s="43"/>
      <c r="J105" s="43"/>
      <c r="K105" s="43"/>
      <c r="L105" s="43"/>
      <c r="M105" s="43"/>
    </row>
    <row r="106" spans="1:13" s="1" customFormat="1" ht="20.25" customHeight="1" x14ac:dyDescent="0.25">
      <c r="A106" s="47" t="s">
        <v>236</v>
      </c>
      <c r="B106" s="697"/>
      <c r="C106" s="697"/>
      <c r="D106" s="62">
        <v>6</v>
      </c>
      <c r="E106" s="62">
        <v>6</v>
      </c>
      <c r="F106" s="62">
        <v>7</v>
      </c>
      <c r="G106" s="102">
        <v>7</v>
      </c>
      <c r="H106" s="43"/>
      <c r="I106" s="43"/>
      <c r="J106" s="43"/>
      <c r="K106" s="43"/>
      <c r="L106" s="43"/>
      <c r="M106" s="43"/>
    </row>
    <row r="107" spans="1:13" s="1" customFormat="1" ht="20.25" customHeight="1" x14ac:dyDescent="0.25">
      <c r="A107" s="130" t="s">
        <v>245</v>
      </c>
      <c r="B107" s="697"/>
      <c r="C107" s="697"/>
      <c r="D107" s="60">
        <v>0</v>
      </c>
      <c r="E107" s="63">
        <v>75</v>
      </c>
      <c r="F107" s="263">
        <v>0</v>
      </c>
      <c r="G107" s="64">
        <v>87</v>
      </c>
      <c r="H107" s="43"/>
      <c r="I107" s="43"/>
      <c r="J107" s="43"/>
      <c r="K107" s="43"/>
      <c r="L107" s="43"/>
      <c r="M107" s="43"/>
    </row>
    <row r="108" spans="1:13" s="1" customFormat="1" ht="20.25" customHeight="1" x14ac:dyDescent="0.25">
      <c r="A108" s="128" t="s">
        <v>129</v>
      </c>
      <c r="B108" s="697"/>
      <c r="C108" s="697"/>
      <c r="D108" s="60">
        <v>2</v>
      </c>
      <c r="E108" s="62">
        <v>2</v>
      </c>
      <c r="F108" s="60">
        <v>2.2999999999999998</v>
      </c>
      <c r="G108" s="129">
        <v>2.2999999999999998</v>
      </c>
      <c r="H108" s="43"/>
      <c r="I108" s="43"/>
      <c r="J108" s="43"/>
      <c r="K108" s="43"/>
      <c r="L108" s="43"/>
      <c r="M108" s="43"/>
    </row>
    <row r="109" spans="1:13" s="2" customFormat="1" ht="15.75" thickBot="1" x14ac:dyDescent="0.3">
      <c r="A109" s="50" t="s">
        <v>16</v>
      </c>
      <c r="B109" s="698"/>
      <c r="C109" s="698"/>
      <c r="D109" s="260">
        <v>0</v>
      </c>
      <c r="E109" s="106">
        <v>60</v>
      </c>
      <c r="F109" s="260">
        <v>0</v>
      </c>
      <c r="G109" s="53">
        <v>70</v>
      </c>
      <c r="H109" s="20"/>
      <c r="I109" s="20"/>
      <c r="J109" s="20"/>
      <c r="K109" s="20"/>
      <c r="L109" s="20"/>
      <c r="M109" s="20"/>
    </row>
    <row r="110" spans="1:13" s="81" customFormat="1" ht="15.75" customHeight="1" thickBot="1" x14ac:dyDescent="0.3">
      <c r="A110" s="701"/>
      <c r="B110" s="702"/>
      <c r="C110" s="702"/>
      <c r="D110" s="702"/>
      <c r="E110" s="702"/>
      <c r="F110" s="702"/>
      <c r="G110" s="703"/>
      <c r="H110" s="107"/>
      <c r="I110" s="107"/>
      <c r="J110" s="107"/>
      <c r="K110" s="107"/>
      <c r="L110" s="107"/>
      <c r="M110" s="107"/>
    </row>
    <row r="111" spans="1:13" s="2" customFormat="1" x14ac:dyDescent="0.25">
      <c r="A111" s="519" t="s">
        <v>20</v>
      </c>
      <c r="B111" s="520"/>
      <c r="C111" s="520"/>
      <c r="D111" s="520"/>
      <c r="E111" s="520"/>
      <c r="F111" s="520"/>
      <c r="G111" s="521"/>
      <c r="H111" s="20"/>
      <c r="I111" s="20"/>
      <c r="J111" s="20"/>
      <c r="K111" s="20"/>
      <c r="L111" s="20"/>
      <c r="M111" s="20"/>
    </row>
    <row r="112" spans="1:13" s="2" customFormat="1" x14ac:dyDescent="0.25">
      <c r="A112" s="87" t="s">
        <v>27</v>
      </c>
      <c r="B112" s="517"/>
      <c r="C112" s="517"/>
      <c r="D112" s="517" t="s">
        <v>316</v>
      </c>
      <c r="E112" s="517"/>
      <c r="F112" s="517" t="s">
        <v>247</v>
      </c>
      <c r="G112" s="518"/>
      <c r="H112" s="20"/>
      <c r="I112" s="20"/>
      <c r="J112" s="20"/>
      <c r="K112" s="20"/>
      <c r="L112" s="20"/>
      <c r="M112" s="20"/>
    </row>
    <row r="113" spans="1:13" s="2" customFormat="1" x14ac:dyDescent="0.25">
      <c r="A113" s="500" t="s">
        <v>25</v>
      </c>
      <c r="B113" s="501"/>
      <c r="C113" s="501"/>
      <c r="D113" s="501"/>
      <c r="E113" s="501"/>
      <c r="F113" s="501"/>
      <c r="G113" s="502"/>
      <c r="H113" s="20"/>
      <c r="I113" s="20"/>
      <c r="J113" s="20"/>
      <c r="K113" s="20"/>
      <c r="L113" s="20"/>
      <c r="M113" s="20"/>
    </row>
    <row r="114" spans="1:13" s="20" customFormat="1" x14ac:dyDescent="0.25">
      <c r="A114" s="18" t="s">
        <v>21</v>
      </c>
      <c r="B114" s="575"/>
      <c r="C114" s="576"/>
      <c r="D114" s="704">
        <f>[1]TDSheet!$E$408</f>
        <v>6.3</v>
      </c>
      <c r="E114" s="704"/>
      <c r="F114" s="581">
        <f>[2]TDSheet!$E$407</f>
        <v>7.4</v>
      </c>
      <c r="G114" s="584"/>
    </row>
    <row r="115" spans="1:13" s="20" customFormat="1" x14ac:dyDescent="0.25">
      <c r="A115" s="18" t="s">
        <v>22</v>
      </c>
      <c r="B115" s="577"/>
      <c r="C115" s="578"/>
      <c r="D115" s="704">
        <f>[1]TDSheet!$F$408</f>
        <v>7.1</v>
      </c>
      <c r="E115" s="704"/>
      <c r="F115" s="581">
        <f>[2]TDSheet!$F$407</f>
        <v>8.1999999999999993</v>
      </c>
      <c r="G115" s="584"/>
    </row>
    <row r="116" spans="1:13" s="20" customFormat="1" x14ac:dyDescent="0.25">
      <c r="A116" s="18" t="s">
        <v>23</v>
      </c>
      <c r="B116" s="577"/>
      <c r="C116" s="578"/>
      <c r="D116" s="704">
        <f>[1]TDSheet!$G$408</f>
        <v>5.8</v>
      </c>
      <c r="E116" s="704"/>
      <c r="F116" s="581">
        <f>[2]TDSheet!$G$407</f>
        <v>6.8</v>
      </c>
      <c r="G116" s="584"/>
    </row>
    <row r="117" spans="1:13" s="20" customFormat="1" x14ac:dyDescent="0.25">
      <c r="A117" s="18" t="s">
        <v>24</v>
      </c>
      <c r="B117" s="577"/>
      <c r="C117" s="578"/>
      <c r="D117" s="704">
        <f>[1]TDSheet!$H$408</f>
        <v>108.6</v>
      </c>
      <c r="E117" s="704"/>
      <c r="F117" s="581">
        <f>[2]TDSheet!$H$407</f>
        <v>126.7</v>
      </c>
      <c r="G117" s="584"/>
    </row>
    <row r="118" spans="1:13" s="20" customFormat="1" ht="15.75" thickBot="1" x14ac:dyDescent="0.3">
      <c r="A118" s="21" t="s">
        <v>26</v>
      </c>
      <c r="B118" s="579"/>
      <c r="C118" s="580"/>
      <c r="D118" s="705">
        <f>[1]TDSheet!$I$408</f>
        <v>0.9</v>
      </c>
      <c r="E118" s="705"/>
      <c r="F118" s="603">
        <f>[2]TDSheet!$I$407</f>
        <v>0.97</v>
      </c>
      <c r="G118" s="687"/>
    </row>
    <row r="119" spans="1:13" s="2" customFormat="1" ht="15.75" thickBot="1" x14ac:dyDescent="0.3">
      <c r="A119" s="16"/>
      <c r="B119" s="88"/>
      <c r="C119" s="88"/>
      <c r="D119" s="89"/>
      <c r="E119" s="89"/>
      <c r="F119" s="88"/>
      <c r="G119" s="90"/>
      <c r="H119" s="20"/>
      <c r="I119" s="20"/>
      <c r="J119" s="20"/>
      <c r="K119" s="20"/>
      <c r="L119" s="20"/>
      <c r="M119" s="20"/>
    </row>
    <row r="120" spans="1:13" s="2" customFormat="1" ht="32.25" customHeight="1" x14ac:dyDescent="0.25">
      <c r="A120" s="718" t="s">
        <v>28</v>
      </c>
      <c r="B120" s="485" t="s">
        <v>667</v>
      </c>
      <c r="C120" s="485"/>
      <c r="D120" s="485"/>
      <c r="E120" s="485"/>
      <c r="F120" s="485"/>
      <c r="G120" s="486"/>
      <c r="H120" s="20"/>
      <c r="I120" s="20"/>
      <c r="J120" s="20"/>
      <c r="K120" s="20"/>
      <c r="L120" s="20"/>
      <c r="M120" s="20"/>
    </row>
    <row r="121" spans="1:13" s="2" customFormat="1" ht="82.5" customHeight="1" thickBot="1" x14ac:dyDescent="0.3">
      <c r="A121" s="719"/>
      <c r="B121" s="489"/>
      <c r="C121" s="489"/>
      <c r="D121" s="489"/>
      <c r="E121" s="489"/>
      <c r="F121" s="489"/>
      <c r="G121" s="490"/>
      <c r="H121" s="20"/>
      <c r="I121" s="20"/>
      <c r="J121" s="20"/>
      <c r="K121" s="20"/>
      <c r="L121" s="20"/>
      <c r="M121" s="20"/>
    </row>
    <row r="122" spans="1:13" ht="15.75" thickBot="1" x14ac:dyDescent="0.3"/>
    <row r="123" spans="1:13" s="40" customFormat="1" ht="25.5" customHeight="1" x14ac:dyDescent="0.25">
      <c r="A123" s="79" t="s">
        <v>0</v>
      </c>
      <c r="B123" s="671" t="s">
        <v>961</v>
      </c>
      <c r="C123" s="671"/>
      <c r="D123" s="671"/>
      <c r="E123" s="671"/>
      <c r="F123" s="671"/>
      <c r="G123" s="672"/>
    </row>
    <row r="124" spans="1:13" s="1" customFormat="1" ht="24.75" customHeight="1" x14ac:dyDescent="0.25">
      <c r="A124" s="41" t="s">
        <v>2</v>
      </c>
      <c r="B124" s="677" t="s">
        <v>671</v>
      </c>
      <c r="C124" s="677"/>
      <c r="D124" s="677"/>
      <c r="E124" s="677"/>
      <c r="F124" s="677"/>
      <c r="G124" s="678"/>
      <c r="H124" s="43"/>
      <c r="I124" s="43"/>
      <c r="J124" s="43"/>
      <c r="K124" s="43"/>
      <c r="L124" s="43"/>
      <c r="M124" s="43"/>
    </row>
    <row r="125" spans="1:13" s="1" customFormat="1" ht="18.75" customHeight="1" x14ac:dyDescent="0.25">
      <c r="A125" s="41" t="s">
        <v>4</v>
      </c>
      <c r="B125" s="507" t="s">
        <v>670</v>
      </c>
      <c r="C125" s="507"/>
      <c r="D125" s="507"/>
      <c r="E125" s="507"/>
      <c r="F125" s="507"/>
      <c r="G125" s="508"/>
      <c r="H125" s="43"/>
      <c r="I125" s="43"/>
      <c r="J125" s="43"/>
      <c r="K125" s="43"/>
      <c r="L125" s="43"/>
      <c r="M125" s="43"/>
    </row>
    <row r="126" spans="1:13" s="43" customFormat="1" ht="45.75" customHeight="1" x14ac:dyDescent="0.25">
      <c r="A126" s="45" t="s">
        <v>5</v>
      </c>
      <c r="B126" s="677" t="s">
        <v>6</v>
      </c>
      <c r="C126" s="677"/>
      <c r="D126" s="677"/>
      <c r="E126" s="677"/>
      <c r="F126" s="677"/>
      <c r="G126" s="678"/>
    </row>
    <row r="127" spans="1:13" x14ac:dyDescent="0.25">
      <c r="A127" s="696" t="s">
        <v>7</v>
      </c>
      <c r="B127" s="514" t="s">
        <v>9</v>
      </c>
      <c r="C127" s="514"/>
      <c r="D127" s="514"/>
      <c r="E127" s="514"/>
      <c r="F127" s="514"/>
      <c r="G127" s="515"/>
      <c r="M127" s="43"/>
    </row>
    <row r="128" spans="1:13" x14ac:dyDescent="0.25">
      <c r="A128" s="696"/>
      <c r="B128" s="514" t="s">
        <v>10</v>
      </c>
      <c r="C128" s="514"/>
      <c r="D128" s="514"/>
      <c r="E128" s="514"/>
      <c r="F128" s="514"/>
      <c r="G128" s="515"/>
      <c r="M128" s="43"/>
    </row>
    <row r="129" spans="1:13" s="1" customFormat="1" ht="20.25" customHeight="1" x14ac:dyDescent="0.25">
      <c r="A129" s="696"/>
      <c r="B129" s="697"/>
      <c r="C129" s="697"/>
      <c r="D129" s="269" t="s">
        <v>8</v>
      </c>
      <c r="E129" s="269" t="s">
        <v>11</v>
      </c>
      <c r="F129" s="269" t="s">
        <v>8</v>
      </c>
      <c r="G129" s="46" t="s">
        <v>11</v>
      </c>
      <c r="H129" s="43"/>
      <c r="I129" s="43"/>
      <c r="J129" s="43"/>
      <c r="K129" s="43"/>
      <c r="L129" s="43"/>
      <c r="M129" s="43"/>
    </row>
    <row r="130" spans="1:13" s="1" customFormat="1" ht="20.25" customHeight="1" x14ac:dyDescent="0.25">
      <c r="A130" s="47" t="s">
        <v>429</v>
      </c>
      <c r="B130" s="697"/>
      <c r="C130" s="697"/>
      <c r="D130" s="62">
        <v>78</v>
      </c>
      <c r="E130" s="62" t="s">
        <v>677</v>
      </c>
      <c r="F130" s="62">
        <v>106</v>
      </c>
      <c r="G130" s="48" t="s">
        <v>679</v>
      </c>
      <c r="H130" s="43"/>
      <c r="I130" s="43"/>
      <c r="J130" s="43"/>
      <c r="K130" s="43"/>
      <c r="L130" s="43"/>
      <c r="M130" s="43"/>
    </row>
    <row r="131" spans="1:13" s="1" customFormat="1" ht="20.25" customHeight="1" x14ac:dyDescent="0.25">
      <c r="A131" s="47" t="s">
        <v>129</v>
      </c>
      <c r="B131" s="697"/>
      <c r="C131" s="697"/>
      <c r="D131" s="62">
        <v>2</v>
      </c>
      <c r="E131" s="62">
        <v>2</v>
      </c>
      <c r="F131" s="62">
        <v>2.7</v>
      </c>
      <c r="G131" s="48">
        <v>2.7</v>
      </c>
      <c r="H131" s="43"/>
      <c r="I131" s="43"/>
      <c r="J131" s="43"/>
      <c r="K131" s="43"/>
      <c r="L131" s="43"/>
      <c r="M131" s="43"/>
    </row>
    <row r="132" spans="1:13" s="1" customFormat="1" ht="20.25" customHeight="1" x14ac:dyDescent="0.25">
      <c r="A132" s="127" t="s">
        <v>666</v>
      </c>
      <c r="B132" s="697"/>
      <c r="C132" s="697"/>
      <c r="D132" s="60">
        <v>7.3</v>
      </c>
      <c r="E132" s="62">
        <v>7.3</v>
      </c>
      <c r="F132" s="60">
        <v>10</v>
      </c>
      <c r="G132" s="102">
        <v>10</v>
      </c>
      <c r="H132" s="43"/>
      <c r="I132" s="43"/>
      <c r="J132" s="43"/>
      <c r="K132" s="43"/>
      <c r="L132" s="43"/>
      <c r="M132" s="43"/>
    </row>
    <row r="133" spans="1:13" s="1" customFormat="1" ht="20.25" customHeight="1" x14ac:dyDescent="0.25">
      <c r="A133" s="47" t="s">
        <v>14</v>
      </c>
      <c r="B133" s="697"/>
      <c r="C133" s="697"/>
      <c r="D133" s="60">
        <v>10</v>
      </c>
      <c r="E133" s="62">
        <v>10</v>
      </c>
      <c r="F133" s="60">
        <v>13.6</v>
      </c>
      <c r="G133" s="102">
        <v>13.6</v>
      </c>
      <c r="H133" s="43"/>
      <c r="I133" s="43"/>
      <c r="J133" s="43"/>
      <c r="K133" s="43"/>
      <c r="L133" s="43"/>
      <c r="M133" s="43"/>
    </row>
    <row r="134" spans="1:13" s="36" customFormat="1" ht="20.25" customHeight="1" x14ac:dyDescent="0.25">
      <c r="A134" s="58" t="s">
        <v>672</v>
      </c>
      <c r="B134" s="697"/>
      <c r="C134" s="697"/>
      <c r="D134" s="131">
        <v>0</v>
      </c>
      <c r="E134" s="132">
        <v>53</v>
      </c>
      <c r="F134" s="131">
        <v>0</v>
      </c>
      <c r="G134" s="215">
        <v>72</v>
      </c>
      <c r="H134" s="113"/>
      <c r="I134" s="113"/>
      <c r="J134" s="113"/>
      <c r="K134" s="113"/>
      <c r="L134" s="113"/>
      <c r="M134" s="113"/>
    </row>
    <row r="135" spans="1:13" s="1" customFormat="1" ht="20.25" customHeight="1" x14ac:dyDescent="0.25">
      <c r="A135" s="47" t="s">
        <v>636</v>
      </c>
      <c r="B135" s="697"/>
      <c r="C135" s="697"/>
      <c r="D135" s="747"/>
      <c r="E135" s="748"/>
      <c r="F135" s="748"/>
      <c r="G135" s="749"/>
      <c r="H135" s="43"/>
      <c r="I135" s="43"/>
      <c r="J135" s="43"/>
      <c r="K135" s="43"/>
      <c r="L135" s="43"/>
      <c r="M135" s="43"/>
    </row>
    <row r="136" spans="1:13" s="1" customFormat="1" ht="20.25" customHeight="1" x14ac:dyDescent="0.25">
      <c r="A136" s="259" t="s">
        <v>673</v>
      </c>
      <c r="B136" s="697"/>
      <c r="C136" s="697"/>
      <c r="D136" s="62" t="s">
        <v>565</v>
      </c>
      <c r="E136" s="62">
        <v>4.5999999999999996</v>
      </c>
      <c r="F136" s="62" t="s">
        <v>486</v>
      </c>
      <c r="G136" s="102">
        <v>6.3</v>
      </c>
      <c r="H136" s="43"/>
      <c r="I136" s="43"/>
      <c r="J136" s="43"/>
      <c r="K136" s="43"/>
      <c r="L136" s="43"/>
      <c r="M136" s="43"/>
    </row>
    <row r="137" spans="1:13" s="1" customFormat="1" ht="20.25" customHeight="1" x14ac:dyDescent="0.25">
      <c r="A137" s="259" t="s">
        <v>304</v>
      </c>
      <c r="B137" s="697"/>
      <c r="C137" s="697"/>
      <c r="D137" s="62">
        <v>1.8</v>
      </c>
      <c r="E137" s="62">
        <v>1.8</v>
      </c>
      <c r="F137" s="62">
        <v>2.4</v>
      </c>
      <c r="G137" s="102">
        <v>2.4</v>
      </c>
      <c r="H137" s="43"/>
      <c r="I137" s="43"/>
      <c r="J137" s="43"/>
      <c r="K137" s="43"/>
      <c r="L137" s="43"/>
      <c r="M137" s="43"/>
    </row>
    <row r="138" spans="1:13" s="1" customFormat="1" ht="20.25" customHeight="1" x14ac:dyDescent="0.25">
      <c r="A138" s="259" t="s">
        <v>450</v>
      </c>
      <c r="B138" s="697"/>
      <c r="C138" s="697"/>
      <c r="D138" s="62">
        <v>6.4</v>
      </c>
      <c r="E138" s="62" t="s">
        <v>676</v>
      </c>
      <c r="F138" s="62">
        <v>8.4</v>
      </c>
      <c r="G138" s="102" t="s">
        <v>398</v>
      </c>
      <c r="H138" s="43">
        <f>(D138+D139)/2</f>
        <v>6.5</v>
      </c>
      <c r="I138" s="43">
        <f>(F138+F139)/2</f>
        <v>8.6000000000000014</v>
      </c>
      <c r="J138" s="43"/>
      <c r="K138" s="43"/>
      <c r="L138" s="43"/>
      <c r="M138" s="43"/>
    </row>
    <row r="139" spans="1:13" s="1" customFormat="1" ht="20.25" customHeight="1" x14ac:dyDescent="0.25">
      <c r="A139" s="259" t="s">
        <v>451</v>
      </c>
      <c r="B139" s="697"/>
      <c r="C139" s="697"/>
      <c r="D139" s="62">
        <v>6.6</v>
      </c>
      <c r="E139" s="62" t="s">
        <v>676</v>
      </c>
      <c r="F139" s="62">
        <v>8.8000000000000007</v>
      </c>
      <c r="G139" s="102" t="s">
        <v>398</v>
      </c>
      <c r="H139" s="43"/>
      <c r="I139" s="43"/>
      <c r="J139" s="43"/>
      <c r="K139" s="43"/>
      <c r="L139" s="43"/>
      <c r="M139" s="43"/>
    </row>
    <row r="140" spans="1:13" s="1" customFormat="1" ht="20.25" customHeight="1" x14ac:dyDescent="0.25">
      <c r="A140" s="259" t="s">
        <v>674</v>
      </c>
      <c r="B140" s="697"/>
      <c r="C140" s="697"/>
      <c r="D140" s="62">
        <v>8.3000000000000007</v>
      </c>
      <c r="E140" s="62" t="s">
        <v>680</v>
      </c>
      <c r="F140" s="62">
        <v>11.3</v>
      </c>
      <c r="G140" s="102" t="s">
        <v>681</v>
      </c>
      <c r="H140" s="43"/>
      <c r="I140" s="43"/>
      <c r="J140" s="43"/>
      <c r="K140" s="43"/>
      <c r="L140" s="43"/>
      <c r="M140" s="43"/>
    </row>
    <row r="141" spans="1:13" s="1" customFormat="1" ht="20.25" customHeight="1" x14ac:dyDescent="0.25">
      <c r="A141" s="259" t="s">
        <v>188</v>
      </c>
      <c r="B141" s="697"/>
      <c r="C141" s="697"/>
      <c r="D141" s="62">
        <v>0.9</v>
      </c>
      <c r="E141" s="62">
        <v>0.9</v>
      </c>
      <c r="F141" s="62">
        <v>1.2</v>
      </c>
      <c r="G141" s="102">
        <v>1.2</v>
      </c>
      <c r="H141" s="43"/>
      <c r="I141" s="43"/>
      <c r="J141" s="43"/>
      <c r="K141" s="43"/>
      <c r="L141" s="43"/>
      <c r="M141" s="43"/>
    </row>
    <row r="142" spans="1:13" s="1" customFormat="1" ht="20.25" customHeight="1" x14ac:dyDescent="0.25">
      <c r="A142" s="58" t="s">
        <v>639</v>
      </c>
      <c r="B142" s="697"/>
      <c r="C142" s="697"/>
      <c r="D142" s="132">
        <v>0</v>
      </c>
      <c r="E142" s="132">
        <v>13.7</v>
      </c>
      <c r="F142" s="131">
        <v>0</v>
      </c>
      <c r="G142" s="186">
        <v>18.600000000000001</v>
      </c>
      <c r="H142" s="43"/>
      <c r="I142" s="43"/>
      <c r="J142" s="43"/>
      <c r="K142" s="43"/>
      <c r="L142" s="43"/>
      <c r="M142" s="43"/>
    </row>
    <row r="143" spans="1:13" s="1" customFormat="1" ht="20.25" customHeight="1" x14ac:dyDescent="0.25">
      <c r="A143" s="130" t="s">
        <v>245</v>
      </c>
      <c r="B143" s="697"/>
      <c r="C143" s="697"/>
      <c r="D143" s="60">
        <v>0</v>
      </c>
      <c r="E143" s="63">
        <v>66</v>
      </c>
      <c r="F143" s="263">
        <v>0</v>
      </c>
      <c r="G143" s="64">
        <v>90</v>
      </c>
      <c r="H143" s="43"/>
      <c r="I143" s="43"/>
      <c r="J143" s="43"/>
      <c r="K143" s="43"/>
      <c r="L143" s="43"/>
      <c r="M143" s="43"/>
    </row>
    <row r="144" spans="1:13" s="36" customFormat="1" ht="20.25" customHeight="1" x14ac:dyDescent="0.25">
      <c r="A144" s="369" t="s">
        <v>675</v>
      </c>
      <c r="B144" s="697"/>
      <c r="C144" s="697"/>
      <c r="D144" s="132">
        <v>0</v>
      </c>
      <c r="E144" s="63">
        <v>55</v>
      </c>
      <c r="F144" s="132">
        <v>0</v>
      </c>
      <c r="G144" s="133">
        <v>75</v>
      </c>
      <c r="H144" s="113"/>
      <c r="I144" s="113"/>
      <c r="J144" s="113"/>
      <c r="K144" s="113"/>
      <c r="L144" s="113"/>
      <c r="M144" s="113"/>
    </row>
    <row r="145" spans="1:13" s="1" customFormat="1" ht="20.25" customHeight="1" x14ac:dyDescent="0.25">
      <c r="A145" s="128" t="s">
        <v>129</v>
      </c>
      <c r="B145" s="708"/>
      <c r="C145" s="708"/>
      <c r="D145" s="66">
        <v>0</v>
      </c>
      <c r="E145" s="134">
        <v>5</v>
      </c>
      <c r="F145" s="66">
        <v>0</v>
      </c>
      <c r="G145" s="370">
        <v>5</v>
      </c>
      <c r="H145" s="43"/>
      <c r="I145" s="43"/>
      <c r="J145" s="43"/>
      <c r="K145" s="43"/>
      <c r="L145" s="43"/>
      <c r="M145" s="43"/>
    </row>
    <row r="146" spans="1:13" s="2" customFormat="1" ht="15.75" thickBot="1" x14ac:dyDescent="0.3">
      <c r="A146" s="50" t="s">
        <v>16</v>
      </c>
      <c r="B146" s="698"/>
      <c r="C146" s="698"/>
      <c r="D146" s="260">
        <v>0</v>
      </c>
      <c r="E146" s="106">
        <v>60</v>
      </c>
      <c r="F146" s="260">
        <v>0</v>
      </c>
      <c r="G146" s="53">
        <v>80</v>
      </c>
      <c r="H146" s="20"/>
      <c r="I146" s="20"/>
      <c r="J146" s="20"/>
      <c r="K146" s="20"/>
      <c r="L146" s="20"/>
      <c r="M146" s="20"/>
    </row>
    <row r="147" spans="1:13" s="81" customFormat="1" ht="15.75" customHeight="1" thickBot="1" x14ac:dyDescent="0.3">
      <c r="A147" s="701" t="s">
        <v>678</v>
      </c>
      <c r="B147" s="702"/>
      <c r="C147" s="702"/>
      <c r="D147" s="702"/>
      <c r="E147" s="702"/>
      <c r="F147" s="702"/>
      <c r="G147" s="703"/>
      <c r="H147" s="107"/>
      <c r="I147" s="107"/>
      <c r="J147" s="107"/>
      <c r="K147" s="107"/>
      <c r="L147" s="107"/>
      <c r="M147" s="107"/>
    </row>
    <row r="148" spans="1:13" s="2" customFormat="1" x14ac:dyDescent="0.25">
      <c r="A148" s="519" t="s">
        <v>20</v>
      </c>
      <c r="B148" s="520"/>
      <c r="C148" s="520"/>
      <c r="D148" s="520"/>
      <c r="E148" s="520"/>
      <c r="F148" s="520"/>
      <c r="G148" s="521"/>
      <c r="H148" s="20"/>
      <c r="I148" s="20"/>
      <c r="J148" s="20"/>
      <c r="K148" s="20"/>
      <c r="L148" s="20"/>
      <c r="M148" s="20"/>
    </row>
    <row r="149" spans="1:13" s="2" customFormat="1" x14ac:dyDescent="0.25">
      <c r="A149" s="87" t="s">
        <v>27</v>
      </c>
      <c r="B149" s="517"/>
      <c r="C149" s="517"/>
      <c r="D149" s="517" t="s">
        <v>316</v>
      </c>
      <c r="E149" s="517"/>
      <c r="F149" s="517" t="s">
        <v>248</v>
      </c>
      <c r="G149" s="518"/>
      <c r="H149" s="20"/>
      <c r="I149" s="20"/>
      <c r="J149" s="20"/>
      <c r="K149" s="20"/>
      <c r="L149" s="20"/>
      <c r="M149" s="20"/>
    </row>
    <row r="150" spans="1:13" s="2" customFormat="1" x14ac:dyDescent="0.25">
      <c r="A150" s="500" t="s">
        <v>25</v>
      </c>
      <c r="B150" s="501"/>
      <c r="C150" s="501"/>
      <c r="D150" s="501"/>
      <c r="E150" s="501"/>
      <c r="F150" s="501"/>
      <c r="G150" s="502"/>
      <c r="H150" s="20"/>
      <c r="I150" s="20"/>
      <c r="J150" s="20"/>
      <c r="K150" s="20"/>
      <c r="L150" s="20"/>
      <c r="M150" s="20"/>
    </row>
    <row r="151" spans="1:13" s="20" customFormat="1" x14ac:dyDescent="0.25">
      <c r="A151" s="18" t="s">
        <v>21</v>
      </c>
      <c r="B151" s="575"/>
      <c r="C151" s="576"/>
      <c r="D151" s="704">
        <f>[1]TDSheet!$E$626</f>
        <v>7.2</v>
      </c>
      <c r="E151" s="704"/>
      <c r="F151" s="581">
        <f>[2]TDSheet!$E$625</f>
        <v>10.8</v>
      </c>
      <c r="G151" s="584"/>
    </row>
    <row r="152" spans="1:13" s="20" customFormat="1" x14ac:dyDescent="0.25">
      <c r="A152" s="18" t="s">
        <v>22</v>
      </c>
      <c r="B152" s="577"/>
      <c r="C152" s="578"/>
      <c r="D152" s="704">
        <f>[1]TDSheet!$F$626</f>
        <v>6.8</v>
      </c>
      <c r="E152" s="704"/>
      <c r="F152" s="581">
        <f>[2]TDSheet!$F$625</f>
        <v>10.1</v>
      </c>
      <c r="G152" s="584"/>
    </row>
    <row r="153" spans="1:13" s="20" customFormat="1" x14ac:dyDescent="0.25">
      <c r="A153" s="18" t="s">
        <v>23</v>
      </c>
      <c r="B153" s="577"/>
      <c r="C153" s="578"/>
      <c r="D153" s="704">
        <f>[1]TDSheet!$G$626</f>
        <v>11.2</v>
      </c>
      <c r="E153" s="704"/>
      <c r="F153" s="593">
        <f>[2]TDSheet!$G$625</f>
        <v>6.92</v>
      </c>
      <c r="G153" s="594"/>
    </row>
    <row r="154" spans="1:13" s="20" customFormat="1" x14ac:dyDescent="0.25">
      <c r="A154" s="18" t="s">
        <v>24</v>
      </c>
      <c r="B154" s="577"/>
      <c r="C154" s="578"/>
      <c r="D154" s="704">
        <f>[1]TDSheet!$H$626</f>
        <v>152.4</v>
      </c>
      <c r="E154" s="704"/>
      <c r="F154" s="581">
        <f>[2]TDSheet!$H$625</f>
        <v>173.33</v>
      </c>
      <c r="G154" s="584"/>
    </row>
    <row r="155" spans="1:13" s="20" customFormat="1" ht="15.75" thickBot="1" x14ac:dyDescent="0.3">
      <c r="A155" s="21" t="s">
        <v>26</v>
      </c>
      <c r="B155" s="579"/>
      <c r="C155" s="580"/>
      <c r="D155" s="711">
        <f>[1]TDSheet!$I$626</f>
        <v>0.78</v>
      </c>
      <c r="E155" s="711"/>
      <c r="F155" s="603">
        <f>[2]TDSheet!$I$625</f>
        <v>1.04</v>
      </c>
      <c r="G155" s="687"/>
    </row>
    <row r="156" spans="1:13" s="2" customFormat="1" ht="15.75" thickBot="1" x14ac:dyDescent="0.3">
      <c r="A156" s="16"/>
      <c r="B156" s="88"/>
      <c r="C156" s="88"/>
      <c r="D156" s="89"/>
      <c r="E156" s="89"/>
      <c r="F156" s="88"/>
      <c r="G156" s="90"/>
      <c r="H156" s="20"/>
      <c r="I156" s="20"/>
      <c r="J156" s="20"/>
      <c r="K156" s="20"/>
      <c r="L156" s="20"/>
      <c r="M156" s="20"/>
    </row>
    <row r="157" spans="1:13" s="2" customFormat="1" ht="32.25" customHeight="1" x14ac:dyDescent="0.25">
      <c r="A157" s="718" t="s">
        <v>28</v>
      </c>
      <c r="B157" s="485" t="s">
        <v>682</v>
      </c>
      <c r="C157" s="485"/>
      <c r="D157" s="485"/>
      <c r="E157" s="485"/>
      <c r="F157" s="485"/>
      <c r="G157" s="486"/>
      <c r="H157" s="20"/>
      <c r="I157" s="20"/>
      <c r="J157" s="20"/>
      <c r="K157" s="20"/>
      <c r="L157" s="20"/>
      <c r="M157" s="20"/>
    </row>
    <row r="158" spans="1:13" s="2" customFormat="1" ht="156" customHeight="1" thickBot="1" x14ac:dyDescent="0.3">
      <c r="A158" s="719"/>
      <c r="B158" s="489"/>
      <c r="C158" s="489"/>
      <c r="D158" s="489"/>
      <c r="E158" s="489"/>
      <c r="F158" s="489"/>
      <c r="G158" s="490"/>
      <c r="H158" s="20"/>
      <c r="I158" s="20"/>
      <c r="J158" s="20"/>
      <c r="K158" s="20"/>
      <c r="L158" s="20"/>
      <c r="M158" s="20"/>
    </row>
    <row r="159" spans="1:13" ht="15.75" thickBot="1" x14ac:dyDescent="0.3"/>
    <row r="160" spans="1:13" s="40" customFormat="1" ht="25.5" customHeight="1" x14ac:dyDescent="0.25">
      <c r="A160" s="79" t="s">
        <v>0</v>
      </c>
      <c r="B160" s="671" t="s">
        <v>962</v>
      </c>
      <c r="C160" s="671"/>
      <c r="D160" s="671"/>
      <c r="E160" s="671"/>
      <c r="F160" s="671"/>
      <c r="G160" s="672"/>
    </row>
    <row r="161" spans="1:13" s="1" customFormat="1" ht="24.75" customHeight="1" x14ac:dyDescent="0.25">
      <c r="A161" s="41" t="s">
        <v>2</v>
      </c>
      <c r="B161" s="677" t="s">
        <v>684</v>
      </c>
      <c r="C161" s="677"/>
      <c r="D161" s="677"/>
      <c r="E161" s="677"/>
      <c r="F161" s="677"/>
      <c r="G161" s="678"/>
      <c r="H161" s="43"/>
      <c r="I161" s="43"/>
      <c r="J161" s="43"/>
      <c r="K161" s="43"/>
      <c r="L161" s="43"/>
      <c r="M161" s="43"/>
    </row>
    <row r="162" spans="1:13" s="1" customFormat="1" ht="18.75" customHeight="1" x14ac:dyDescent="0.25">
      <c r="A162" s="41" t="s">
        <v>4</v>
      </c>
      <c r="B162" s="507" t="s">
        <v>685</v>
      </c>
      <c r="C162" s="507"/>
      <c r="D162" s="507"/>
      <c r="E162" s="507"/>
      <c r="F162" s="507"/>
      <c r="G162" s="508"/>
      <c r="H162" s="43"/>
      <c r="I162" s="43"/>
      <c r="J162" s="43"/>
      <c r="K162" s="43"/>
      <c r="L162" s="43"/>
      <c r="M162" s="43"/>
    </row>
    <row r="163" spans="1:13" s="43" customFormat="1" ht="45.75" customHeight="1" x14ac:dyDescent="0.25">
      <c r="A163" s="45" t="s">
        <v>5</v>
      </c>
      <c r="B163" s="677" t="s">
        <v>6</v>
      </c>
      <c r="C163" s="677"/>
      <c r="D163" s="677"/>
      <c r="E163" s="677"/>
      <c r="F163" s="677"/>
      <c r="G163" s="678"/>
    </row>
    <row r="164" spans="1:13" x14ac:dyDescent="0.25">
      <c r="A164" s="696" t="s">
        <v>7</v>
      </c>
      <c r="B164" s="514" t="s">
        <v>9</v>
      </c>
      <c r="C164" s="514"/>
      <c r="D164" s="514"/>
      <c r="E164" s="514"/>
      <c r="F164" s="514"/>
      <c r="G164" s="515"/>
      <c r="M164" s="43"/>
    </row>
    <row r="165" spans="1:13" x14ac:dyDescent="0.25">
      <c r="A165" s="696"/>
      <c r="B165" s="514" t="s">
        <v>10</v>
      </c>
      <c r="C165" s="514"/>
      <c r="D165" s="514"/>
      <c r="E165" s="514"/>
      <c r="F165" s="514"/>
      <c r="G165" s="515"/>
      <c r="M165" s="43"/>
    </row>
    <row r="166" spans="1:13" s="1" customFormat="1" ht="20.25" customHeight="1" x14ac:dyDescent="0.25">
      <c r="A166" s="696"/>
      <c r="B166" s="697"/>
      <c r="C166" s="697"/>
      <c r="D166" s="269" t="s">
        <v>8</v>
      </c>
      <c r="E166" s="269" t="s">
        <v>11</v>
      </c>
      <c r="F166" s="269" t="s">
        <v>8</v>
      </c>
      <c r="G166" s="46" t="s">
        <v>11</v>
      </c>
      <c r="H166" s="43"/>
      <c r="I166" s="43"/>
      <c r="J166" s="43"/>
      <c r="K166" s="43"/>
      <c r="L166" s="43"/>
      <c r="M166" s="43"/>
    </row>
    <row r="167" spans="1:13" s="1" customFormat="1" ht="20.25" customHeight="1" x14ac:dyDescent="0.25">
      <c r="A167" s="47" t="s">
        <v>429</v>
      </c>
      <c r="B167" s="697"/>
      <c r="C167" s="697"/>
      <c r="D167" s="62" t="s">
        <v>686</v>
      </c>
      <c r="E167" s="62" t="s">
        <v>688</v>
      </c>
      <c r="F167" s="62" t="s">
        <v>693</v>
      </c>
      <c r="G167" s="48" t="s">
        <v>694</v>
      </c>
      <c r="H167" s="43"/>
      <c r="I167" s="43"/>
      <c r="J167" s="43"/>
      <c r="K167" s="43"/>
      <c r="L167" s="43"/>
      <c r="M167" s="43"/>
    </row>
    <row r="168" spans="1:13" s="1" customFormat="1" ht="20.25" customHeight="1" x14ac:dyDescent="0.25">
      <c r="A168" s="47" t="s">
        <v>235</v>
      </c>
      <c r="B168" s="697"/>
      <c r="C168" s="697"/>
      <c r="D168" s="62" t="s">
        <v>623</v>
      </c>
      <c r="E168" s="62">
        <v>10</v>
      </c>
      <c r="F168" s="62" t="s">
        <v>695</v>
      </c>
      <c r="G168" s="48">
        <v>12.5</v>
      </c>
      <c r="H168" s="43"/>
      <c r="I168" s="43"/>
      <c r="J168" s="43"/>
      <c r="K168" s="43"/>
      <c r="L168" s="43"/>
      <c r="M168" s="43"/>
    </row>
    <row r="169" spans="1:13" s="1" customFormat="1" ht="20.25" customHeight="1" x14ac:dyDescent="0.25">
      <c r="A169" s="47" t="s">
        <v>813</v>
      </c>
      <c r="B169" s="697"/>
      <c r="C169" s="697"/>
      <c r="D169" s="62">
        <v>2</v>
      </c>
      <c r="E169" s="62">
        <v>2</v>
      </c>
      <c r="F169" s="62">
        <v>2.5</v>
      </c>
      <c r="G169" s="48">
        <v>2.5</v>
      </c>
      <c r="H169" s="43"/>
      <c r="I169" s="43"/>
      <c r="J169" s="43"/>
      <c r="K169" s="43"/>
      <c r="L169" s="43"/>
      <c r="M169" s="43"/>
    </row>
    <row r="170" spans="1:13" s="1" customFormat="1" ht="39.75" customHeight="1" x14ac:dyDescent="0.25">
      <c r="A170" s="101" t="s">
        <v>689</v>
      </c>
      <c r="B170" s="697"/>
      <c r="C170" s="697"/>
      <c r="D170" s="60">
        <v>0</v>
      </c>
      <c r="E170" s="62">
        <v>15</v>
      </c>
      <c r="F170" s="60">
        <v>0</v>
      </c>
      <c r="G170" s="102">
        <v>19</v>
      </c>
      <c r="H170" s="43"/>
      <c r="I170" s="43"/>
      <c r="J170" s="43"/>
      <c r="K170" s="43"/>
      <c r="L170" s="43"/>
      <c r="M170" s="43"/>
    </row>
    <row r="171" spans="1:13" s="36" customFormat="1" ht="20.25" customHeight="1" x14ac:dyDescent="0.25">
      <c r="A171" s="259" t="s">
        <v>690</v>
      </c>
      <c r="B171" s="697"/>
      <c r="C171" s="697"/>
      <c r="D171" s="60">
        <v>11.3</v>
      </c>
      <c r="E171" s="60">
        <v>11.3</v>
      </c>
      <c r="F171" s="60">
        <v>14.3</v>
      </c>
      <c r="G171" s="102">
        <v>14.3</v>
      </c>
      <c r="H171" s="113"/>
      <c r="I171" s="113"/>
      <c r="J171" s="113"/>
      <c r="K171" s="113"/>
      <c r="L171" s="113"/>
      <c r="M171" s="113"/>
    </row>
    <row r="172" spans="1:13" s="1" customFormat="1" ht="20.25" customHeight="1" x14ac:dyDescent="0.25">
      <c r="A172" s="259" t="s">
        <v>691</v>
      </c>
      <c r="B172" s="697"/>
      <c r="C172" s="697"/>
      <c r="D172" s="62">
        <v>2</v>
      </c>
      <c r="E172" s="62">
        <v>2</v>
      </c>
      <c r="F172" s="60">
        <v>2.5</v>
      </c>
      <c r="G172" s="102">
        <v>2.5</v>
      </c>
      <c r="H172" s="43"/>
      <c r="I172" s="43"/>
      <c r="J172" s="43"/>
      <c r="K172" s="43"/>
      <c r="L172" s="43"/>
      <c r="M172" s="43"/>
    </row>
    <row r="173" spans="1:13" s="1" customFormat="1" ht="20.25" customHeight="1" x14ac:dyDescent="0.25">
      <c r="A173" s="259" t="s">
        <v>692</v>
      </c>
      <c r="B173" s="697"/>
      <c r="C173" s="697"/>
      <c r="D173" s="62">
        <v>2</v>
      </c>
      <c r="E173" s="62">
        <v>2</v>
      </c>
      <c r="F173" s="60">
        <v>2.5</v>
      </c>
      <c r="G173" s="102">
        <v>2.5</v>
      </c>
      <c r="H173" s="43"/>
      <c r="I173" s="43"/>
      <c r="J173" s="43"/>
      <c r="K173" s="43"/>
      <c r="L173" s="43"/>
      <c r="M173" s="43"/>
    </row>
    <row r="174" spans="1:13" s="1" customFormat="1" ht="20.25" customHeight="1" x14ac:dyDescent="0.25">
      <c r="A174" s="259" t="s">
        <v>304</v>
      </c>
      <c r="B174" s="697"/>
      <c r="C174" s="697"/>
      <c r="D174" s="62">
        <v>2.2000000000000002</v>
      </c>
      <c r="E174" s="62">
        <v>2.2000000000000002</v>
      </c>
      <c r="F174" s="60">
        <v>2.8</v>
      </c>
      <c r="G174" s="102">
        <v>2.8</v>
      </c>
      <c r="H174" s="43"/>
      <c r="I174" s="43"/>
      <c r="J174" s="43"/>
      <c r="K174" s="43"/>
      <c r="L174" s="43"/>
      <c r="M174" s="43"/>
    </row>
    <row r="175" spans="1:13" s="1" customFormat="1" ht="20.25" customHeight="1" x14ac:dyDescent="0.25">
      <c r="A175" s="259" t="s">
        <v>457</v>
      </c>
      <c r="B175" s="697"/>
      <c r="C175" s="697"/>
      <c r="D175" s="172">
        <v>0.12</v>
      </c>
      <c r="E175" s="172">
        <v>0.12</v>
      </c>
      <c r="F175" s="263">
        <v>0.15</v>
      </c>
      <c r="G175" s="185">
        <v>0.15</v>
      </c>
      <c r="H175" s="43"/>
      <c r="I175" s="43"/>
      <c r="J175" s="43"/>
      <c r="K175" s="43"/>
      <c r="L175" s="43"/>
      <c r="M175" s="43"/>
    </row>
    <row r="176" spans="1:13" s="1" customFormat="1" ht="20.25" customHeight="1" x14ac:dyDescent="0.25">
      <c r="A176" s="130" t="s">
        <v>245</v>
      </c>
      <c r="B176" s="697"/>
      <c r="C176" s="697"/>
      <c r="D176" s="60">
        <v>0</v>
      </c>
      <c r="E176" s="63">
        <v>62</v>
      </c>
      <c r="F176" s="263">
        <v>0</v>
      </c>
      <c r="G176" s="64">
        <v>76</v>
      </c>
      <c r="H176" s="43"/>
      <c r="I176" s="43"/>
      <c r="J176" s="43"/>
      <c r="K176" s="43"/>
      <c r="L176" s="43"/>
      <c r="M176" s="43"/>
    </row>
    <row r="177" spans="1:13" s="36" customFormat="1" ht="20.25" customHeight="1" x14ac:dyDescent="0.25">
      <c r="A177" s="369" t="s">
        <v>618</v>
      </c>
      <c r="B177" s="697"/>
      <c r="C177" s="697"/>
      <c r="D177" s="132"/>
      <c r="E177" s="63">
        <v>57</v>
      </c>
      <c r="F177" s="132">
        <v>0</v>
      </c>
      <c r="G177" s="133">
        <v>71</v>
      </c>
      <c r="H177" s="113"/>
      <c r="I177" s="113"/>
      <c r="J177" s="113"/>
      <c r="K177" s="113"/>
      <c r="L177" s="113"/>
      <c r="M177" s="113"/>
    </row>
    <row r="178" spans="1:13" s="1" customFormat="1" ht="20.25" customHeight="1" x14ac:dyDescent="0.25">
      <c r="A178" s="128" t="s">
        <v>508</v>
      </c>
      <c r="B178" s="708"/>
      <c r="C178" s="708"/>
      <c r="D178" s="66">
        <v>0</v>
      </c>
      <c r="E178" s="134">
        <v>3</v>
      </c>
      <c r="F178" s="66">
        <v>0</v>
      </c>
      <c r="G178" s="370">
        <v>4</v>
      </c>
      <c r="H178" s="43"/>
      <c r="I178" s="43"/>
      <c r="J178" s="43"/>
      <c r="K178" s="43"/>
      <c r="L178" s="43"/>
      <c r="M178" s="43"/>
    </row>
    <row r="179" spans="1:13" s="2" customFormat="1" ht="15.75" thickBot="1" x14ac:dyDescent="0.3">
      <c r="A179" s="50" t="s">
        <v>16</v>
      </c>
      <c r="B179" s="698"/>
      <c r="C179" s="698"/>
      <c r="D179" s="260">
        <v>0</v>
      </c>
      <c r="E179" s="106">
        <v>60</v>
      </c>
      <c r="F179" s="260">
        <v>0</v>
      </c>
      <c r="G179" s="53">
        <v>75</v>
      </c>
      <c r="H179" s="20"/>
      <c r="I179" s="20"/>
      <c r="J179" s="20"/>
      <c r="K179" s="20"/>
      <c r="L179" s="20"/>
      <c r="M179" s="20"/>
    </row>
    <row r="180" spans="1:13" s="81" customFormat="1" ht="15.75" customHeight="1" thickBot="1" x14ac:dyDescent="0.3">
      <c r="A180" s="701" t="s">
        <v>687</v>
      </c>
      <c r="B180" s="702"/>
      <c r="C180" s="702"/>
      <c r="D180" s="702"/>
      <c r="E180" s="702"/>
      <c r="F180" s="702"/>
      <c r="G180" s="703"/>
      <c r="H180" s="107"/>
      <c r="I180" s="107"/>
      <c r="J180" s="107"/>
      <c r="K180" s="107"/>
      <c r="L180" s="107"/>
      <c r="M180" s="107"/>
    </row>
    <row r="181" spans="1:13" s="2" customFormat="1" x14ac:dyDescent="0.25">
      <c r="A181" s="519" t="s">
        <v>20</v>
      </c>
      <c r="B181" s="520"/>
      <c r="C181" s="520"/>
      <c r="D181" s="520"/>
      <c r="E181" s="520"/>
      <c r="F181" s="520"/>
      <c r="G181" s="521"/>
      <c r="H181" s="20"/>
      <c r="I181" s="20"/>
      <c r="J181" s="20"/>
      <c r="K181" s="20"/>
      <c r="L181" s="20"/>
      <c r="M181" s="20"/>
    </row>
    <row r="182" spans="1:13" s="2" customFormat="1" x14ac:dyDescent="0.25">
      <c r="A182" s="87" t="s">
        <v>27</v>
      </c>
      <c r="B182" s="517"/>
      <c r="C182" s="517"/>
      <c r="D182" s="517" t="s">
        <v>316</v>
      </c>
      <c r="E182" s="517"/>
      <c r="F182" s="517" t="s">
        <v>232</v>
      </c>
      <c r="G182" s="518"/>
      <c r="H182" s="20"/>
      <c r="I182" s="20"/>
      <c r="J182" s="20"/>
      <c r="K182" s="20"/>
      <c r="L182" s="20"/>
      <c r="M182" s="20"/>
    </row>
    <row r="183" spans="1:13" s="2" customFormat="1" x14ac:dyDescent="0.25">
      <c r="A183" s="500" t="s">
        <v>25</v>
      </c>
      <c r="B183" s="501"/>
      <c r="C183" s="501"/>
      <c r="D183" s="501"/>
      <c r="E183" s="501"/>
      <c r="F183" s="501"/>
      <c r="G183" s="502"/>
      <c r="H183" s="20"/>
      <c r="I183" s="20"/>
      <c r="J183" s="20"/>
      <c r="K183" s="20"/>
      <c r="L183" s="20"/>
      <c r="M183" s="20"/>
    </row>
    <row r="184" spans="1:13" s="20" customFormat="1" x14ac:dyDescent="0.25">
      <c r="A184" s="18" t="s">
        <v>21</v>
      </c>
      <c r="B184" s="575"/>
      <c r="C184" s="576"/>
      <c r="D184" s="704">
        <f>[1]TDSheet!$E$742</f>
        <v>5.2</v>
      </c>
      <c r="E184" s="704"/>
      <c r="F184" s="581">
        <f>[2]TDSheet!$E$741</f>
        <v>6.5</v>
      </c>
      <c r="G184" s="584"/>
    </row>
    <row r="185" spans="1:13" s="20" customFormat="1" x14ac:dyDescent="0.25">
      <c r="A185" s="18" t="s">
        <v>22</v>
      </c>
      <c r="B185" s="577"/>
      <c r="C185" s="578"/>
      <c r="D185" s="704">
        <f>[1]TDSheet!$F$742</f>
        <v>4.4000000000000004</v>
      </c>
      <c r="E185" s="704"/>
      <c r="F185" s="581">
        <f>[2]TDSheet!$F$741</f>
        <v>5.54</v>
      </c>
      <c r="G185" s="584"/>
    </row>
    <row r="186" spans="1:13" s="20" customFormat="1" x14ac:dyDescent="0.25">
      <c r="A186" s="18" t="s">
        <v>23</v>
      </c>
      <c r="B186" s="577"/>
      <c r="C186" s="578"/>
      <c r="D186" s="704">
        <f>[1]TDSheet!$G$742</f>
        <v>6.84</v>
      </c>
      <c r="E186" s="704"/>
      <c r="F186" s="581">
        <f>[2]TDSheet!$G$741</f>
        <v>7.9</v>
      </c>
      <c r="G186" s="584"/>
    </row>
    <row r="187" spans="1:13" s="20" customFormat="1" x14ac:dyDescent="0.25">
      <c r="A187" s="18" t="s">
        <v>24</v>
      </c>
      <c r="B187" s="577"/>
      <c r="C187" s="578"/>
      <c r="D187" s="704">
        <f>[1]TDSheet!$H$742</f>
        <v>98.6</v>
      </c>
      <c r="E187" s="704"/>
      <c r="F187" s="581">
        <f>[2]TDSheet!$H$741</f>
        <v>125.5</v>
      </c>
      <c r="G187" s="584"/>
    </row>
    <row r="188" spans="1:13" s="20" customFormat="1" ht="15.75" thickBot="1" x14ac:dyDescent="0.3">
      <c r="A188" s="21" t="s">
        <v>26</v>
      </c>
      <c r="B188" s="579"/>
      <c r="C188" s="580"/>
      <c r="D188" s="705">
        <f>[1]TDSheet!$I$742</f>
        <v>0.2</v>
      </c>
      <c r="E188" s="705"/>
      <c r="F188" s="603">
        <f>[2]TDSheet!$I$741</f>
        <v>0.25</v>
      </c>
      <c r="G188" s="687"/>
    </row>
    <row r="189" spans="1:13" s="2" customFormat="1" ht="15.75" thickBot="1" x14ac:dyDescent="0.3">
      <c r="A189" s="16"/>
      <c r="B189" s="88"/>
      <c r="C189" s="88"/>
      <c r="D189" s="89"/>
      <c r="E189" s="89"/>
      <c r="F189" s="88"/>
      <c r="G189" s="90"/>
      <c r="H189" s="20"/>
      <c r="I189" s="20"/>
      <c r="J189" s="20"/>
      <c r="K189" s="20"/>
      <c r="L189" s="20"/>
      <c r="M189" s="20"/>
    </row>
    <row r="190" spans="1:13" s="2" customFormat="1" ht="32.25" customHeight="1" x14ac:dyDescent="0.25">
      <c r="A190" s="718" t="s">
        <v>28</v>
      </c>
      <c r="B190" s="485" t="s">
        <v>696</v>
      </c>
      <c r="C190" s="485"/>
      <c r="D190" s="485"/>
      <c r="E190" s="485"/>
      <c r="F190" s="485"/>
      <c r="G190" s="486"/>
      <c r="H190" s="20"/>
      <c r="I190" s="20"/>
      <c r="J190" s="20"/>
      <c r="K190" s="20"/>
      <c r="L190" s="20"/>
      <c r="M190" s="20"/>
    </row>
    <row r="191" spans="1:13" s="2" customFormat="1" ht="153.75" customHeight="1" thickBot="1" x14ac:dyDescent="0.3">
      <c r="A191" s="719"/>
      <c r="B191" s="489"/>
      <c r="C191" s="489"/>
      <c r="D191" s="489"/>
      <c r="E191" s="489"/>
      <c r="F191" s="489"/>
      <c r="G191" s="490"/>
      <c r="H191" s="20"/>
      <c r="I191" s="20"/>
      <c r="J191" s="20"/>
      <c r="K191" s="20"/>
      <c r="L191" s="20"/>
      <c r="M191" s="20"/>
    </row>
  </sheetData>
  <sheetProtection algorithmName="SHA-512" hashValue="Hw8GetbbBOrSufC4PkO8+sZkILedM4sbBIons/KCi2/qMR6XO3+EZ/xLhlZGpQSbx3rB+B7wMm4xkBGR7FDJrA==" saltValue="BDxqqKkNqcmuhFuStwptSA==" spinCount="100000" sheet="1" objects="1" scenarios="1"/>
  <mergeCells count="169">
    <mergeCell ref="A26:A27"/>
    <mergeCell ref="B26:G27"/>
    <mergeCell ref="A17:G17"/>
    <mergeCell ref="B18:C18"/>
    <mergeCell ref="D18:E18"/>
    <mergeCell ref="F18:G18"/>
    <mergeCell ref="A19:G19"/>
    <mergeCell ref="B20:C24"/>
    <mergeCell ref="D20:E20"/>
    <mergeCell ref="F20:G20"/>
    <mergeCell ref="D21:E21"/>
    <mergeCell ref="F21:G21"/>
    <mergeCell ref="D22:E22"/>
    <mergeCell ref="F22:G22"/>
    <mergeCell ref="D23:E23"/>
    <mergeCell ref="F23:G23"/>
    <mergeCell ref="D24:E24"/>
    <mergeCell ref="F24:G24"/>
    <mergeCell ref="B1:G1"/>
    <mergeCell ref="B2:G2"/>
    <mergeCell ref="B3:G3"/>
    <mergeCell ref="B4:G4"/>
    <mergeCell ref="A5:A7"/>
    <mergeCell ref="B5:G5"/>
    <mergeCell ref="B6:G6"/>
    <mergeCell ref="B7:C15"/>
    <mergeCell ref="A16:G16"/>
    <mergeCell ref="A190:A191"/>
    <mergeCell ref="B190:G191"/>
    <mergeCell ref="A183:G183"/>
    <mergeCell ref="B184:C188"/>
    <mergeCell ref="D184:E184"/>
    <mergeCell ref="F184:G184"/>
    <mergeCell ref="D185:E185"/>
    <mergeCell ref="F185:G185"/>
    <mergeCell ref="D186:E186"/>
    <mergeCell ref="F186:G186"/>
    <mergeCell ref="D187:E187"/>
    <mergeCell ref="F187:G187"/>
    <mergeCell ref="D188:E188"/>
    <mergeCell ref="F188:G188"/>
    <mergeCell ref="A180:G180"/>
    <mergeCell ref="A181:G181"/>
    <mergeCell ref="B182:C182"/>
    <mergeCell ref="D182:E182"/>
    <mergeCell ref="F182:G182"/>
    <mergeCell ref="B162:G162"/>
    <mergeCell ref="B163:G163"/>
    <mergeCell ref="A164:A166"/>
    <mergeCell ref="B164:G164"/>
    <mergeCell ref="B165:G165"/>
    <mergeCell ref="B166:C179"/>
    <mergeCell ref="A157:A158"/>
    <mergeCell ref="B157:G158"/>
    <mergeCell ref="D135:G135"/>
    <mergeCell ref="B160:G160"/>
    <mergeCell ref="B161:G161"/>
    <mergeCell ref="A150:G150"/>
    <mergeCell ref="B151:C155"/>
    <mergeCell ref="D151:E151"/>
    <mergeCell ref="F151:G151"/>
    <mergeCell ref="D152:E152"/>
    <mergeCell ref="F152:G152"/>
    <mergeCell ref="D153:E153"/>
    <mergeCell ref="F153:G153"/>
    <mergeCell ref="D154:E154"/>
    <mergeCell ref="F154:G154"/>
    <mergeCell ref="D155:E155"/>
    <mergeCell ref="F155:G155"/>
    <mergeCell ref="A147:G147"/>
    <mergeCell ref="A148:G148"/>
    <mergeCell ref="B149:C149"/>
    <mergeCell ref="D149:E149"/>
    <mergeCell ref="F149:G149"/>
    <mergeCell ref="B123:G123"/>
    <mergeCell ref="B124:G124"/>
    <mergeCell ref="B125:G125"/>
    <mergeCell ref="B126:G126"/>
    <mergeCell ref="A127:A129"/>
    <mergeCell ref="B127:G127"/>
    <mergeCell ref="B128:G128"/>
    <mergeCell ref="B129:C146"/>
    <mergeCell ref="A93:A94"/>
    <mergeCell ref="B93:G94"/>
    <mergeCell ref="B98:G98"/>
    <mergeCell ref="B99:G99"/>
    <mergeCell ref="A100:A102"/>
    <mergeCell ref="B100:G100"/>
    <mergeCell ref="B101:G101"/>
    <mergeCell ref="B102:C109"/>
    <mergeCell ref="A110:G110"/>
    <mergeCell ref="A111:G111"/>
    <mergeCell ref="B112:C112"/>
    <mergeCell ref="D112:E112"/>
    <mergeCell ref="F112:G112"/>
    <mergeCell ref="A120:A121"/>
    <mergeCell ref="B120:G121"/>
    <mergeCell ref="A113:G113"/>
    <mergeCell ref="D61:E61"/>
    <mergeCell ref="F61:G61"/>
    <mergeCell ref="H61:I61"/>
    <mergeCell ref="A83:G83"/>
    <mergeCell ref="A84:G84"/>
    <mergeCell ref="B85:C85"/>
    <mergeCell ref="D85:E85"/>
    <mergeCell ref="F85:G85"/>
    <mergeCell ref="A86:G86"/>
    <mergeCell ref="D62:E62"/>
    <mergeCell ref="F62:G62"/>
    <mergeCell ref="H62:I62"/>
    <mergeCell ref="A64:A65"/>
    <mergeCell ref="B64:I65"/>
    <mergeCell ref="B67:G67"/>
    <mergeCell ref="B68:G68"/>
    <mergeCell ref="B69:G69"/>
    <mergeCell ref="B70:G70"/>
    <mergeCell ref="B58:C62"/>
    <mergeCell ref="D58:E58"/>
    <mergeCell ref="F58:G58"/>
    <mergeCell ref="H58:I58"/>
    <mergeCell ref="D59:E59"/>
    <mergeCell ref="F59:G59"/>
    <mergeCell ref="H59:I59"/>
    <mergeCell ref="D60:E60"/>
    <mergeCell ref="F60:G60"/>
    <mergeCell ref="H60:I60"/>
    <mergeCell ref="B29:I29"/>
    <mergeCell ref="B30:I30"/>
    <mergeCell ref="B31:I31"/>
    <mergeCell ref="B32:I32"/>
    <mergeCell ref="A33:A35"/>
    <mergeCell ref="B33:I33"/>
    <mergeCell ref="B34:I34"/>
    <mergeCell ref="B35:C53"/>
    <mergeCell ref="A57:I57"/>
    <mergeCell ref="A54:I54"/>
    <mergeCell ref="A55:I55"/>
    <mergeCell ref="B56:C56"/>
    <mergeCell ref="D56:E56"/>
    <mergeCell ref="F56:G56"/>
    <mergeCell ref="H56:I56"/>
    <mergeCell ref="B96:G96"/>
    <mergeCell ref="B97:G97"/>
    <mergeCell ref="A71:A73"/>
    <mergeCell ref="B71:G71"/>
    <mergeCell ref="B72:G72"/>
    <mergeCell ref="B73:C82"/>
    <mergeCell ref="D91:E91"/>
    <mergeCell ref="F91:G91"/>
    <mergeCell ref="D88:E88"/>
    <mergeCell ref="F88:G88"/>
    <mergeCell ref="D89:E89"/>
    <mergeCell ref="F89:G89"/>
    <mergeCell ref="D90:E90"/>
    <mergeCell ref="F87:G87"/>
    <mergeCell ref="B87:C91"/>
    <mergeCell ref="D87:E87"/>
    <mergeCell ref="F90:G90"/>
    <mergeCell ref="B114:C118"/>
    <mergeCell ref="D114:E114"/>
    <mergeCell ref="F114:G114"/>
    <mergeCell ref="D115:E115"/>
    <mergeCell ref="F115:G115"/>
    <mergeCell ref="D116:E116"/>
    <mergeCell ref="F116:G116"/>
    <mergeCell ref="D117:E117"/>
    <mergeCell ref="F117:G117"/>
    <mergeCell ref="D118:E118"/>
    <mergeCell ref="F118:G1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напитки</vt:lpstr>
      <vt:lpstr>гарниры</vt:lpstr>
      <vt:lpstr>соусы</vt:lpstr>
      <vt:lpstr>блюда из твор., омлеты, запек.</vt:lpstr>
      <vt:lpstr> каши молочные</vt:lpstr>
      <vt:lpstr>салаты, подгарнировки</vt:lpstr>
      <vt:lpstr>1 блюда</vt:lpstr>
      <vt:lpstr>2 бл. рыба</vt:lpstr>
      <vt:lpstr>2 бл. птица</vt:lpstr>
      <vt:lpstr>2 бл. мясо</vt:lpstr>
      <vt:lpstr>булочные изделия</vt:lpstr>
      <vt:lpstr> прочие и порционные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2016-12-02T02:14:53Z</dcterms:modified>
</cp:coreProperties>
</file>