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r:id="rId1"/>
    <sheet name="TDSheet" sheetId="2" r:id="rId2"/>
  </sheets>
  <definedNames/>
  <calcPr fullCalcOnLoad="1"/>
</workbook>
</file>

<file path=xl/sharedStrings.xml><?xml version="1.0" encoding="utf-8"?>
<sst xmlns="http://schemas.openxmlformats.org/spreadsheetml/2006/main" count="1120" uniqueCount="282">
  <si>
    <t>День:</t>
  </si>
  <si>
    <t>Неделя:</t>
  </si>
  <si>
    <t>Сезон:</t>
  </si>
  <si>
    <t>Возрастная категория:</t>
  </si>
  <si>
    <t>1,5-3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</si>
  <si>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</si>
  <si>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</si>
  <si>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</si>
  <si>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</si>
  <si>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</si>
  <si>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</si>
  <si>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</si>
  <si>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</si>
  <si>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</si>
  <si>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</si>
  <si>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</si>
  <si>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Хлеб из муки пшеничной первого сорта.</t>
  </si>
  <si>
    <t>Завтрак2</t>
  </si>
  <si>
    <t>Обед</t>
  </si>
  <si>
    <t>Винегрет овощной</t>
  </si>
  <si>
    <t xml:space="preserve">Хлеб ржано-пшеничный </t>
  </si>
  <si>
    <t>Полдник</t>
  </si>
  <si>
    <t>Ацидофилин</t>
  </si>
  <si>
    <t>Ужин</t>
  </si>
  <si>
    <t>Чай с лимоном</t>
  </si>
  <si>
    <t>Какао с молоком</t>
  </si>
  <si>
    <t>Пудинг из творога с изюмом запеченный</t>
  </si>
  <si>
    <t>Банан</t>
  </si>
  <si>
    <t>Компот из плодов свежих (яблоки)</t>
  </si>
  <si>
    <t xml:space="preserve">Кефир с лактулозой </t>
  </si>
  <si>
    <t>Капуста тушеная</t>
  </si>
  <si>
    <t>Чай зеленый с молоком с сахаром</t>
  </si>
  <si>
    <t>Апельсин</t>
  </si>
  <si>
    <t>Салат из свеклы с маслом растительным</t>
  </si>
  <si>
    <t>Говядина, тушенная с черносливом</t>
  </si>
  <si>
    <t>Пюре картофельное</t>
  </si>
  <si>
    <t>Компот из плодов свежих (груши)</t>
  </si>
  <si>
    <t>Пряник заварной</t>
  </si>
  <si>
    <t>Соус сметанный</t>
  </si>
  <si>
    <t>Груши</t>
  </si>
  <si>
    <t>Жаркое по-домашнему (говядина)</t>
  </si>
  <si>
    <t>Киви</t>
  </si>
  <si>
    <t>Суп рыбный (с пшеном)</t>
  </si>
  <si>
    <t xml:space="preserve">Снежок </t>
  </si>
  <si>
    <t>Масло коровье сладкосливочное несоленое порц.</t>
  </si>
  <si>
    <t>Мандарин</t>
  </si>
  <si>
    <t>Запеканка из творога</t>
  </si>
  <si>
    <t>Соус абрикосовый</t>
  </si>
  <si>
    <t>Нектарин</t>
  </si>
  <si>
    <t>Варенец с лактулозой</t>
  </si>
  <si>
    <t>Салат из морской капусты с клюквой и растительным маслом</t>
  </si>
  <si>
    <t>Каша пуховая (гречневая на молоке с яйцами)</t>
  </si>
  <si>
    <t>Овощи отварные с маслом сливочным</t>
  </si>
  <si>
    <t>Оладьи из печени</t>
  </si>
  <si>
    <t>Омлет натуральный с сыром, запеченный</t>
  </si>
  <si>
    <t>Салат из свеклы и яблок с маслом растительным</t>
  </si>
  <si>
    <t>Салат зеленый с огурцом и растительным маслом</t>
  </si>
  <si>
    <t>Каша гречневая рассыпчатая (гарнир)</t>
  </si>
  <si>
    <t>Макаронник с печенью</t>
  </si>
  <si>
    <t>Кефир</t>
  </si>
  <si>
    <t>Запеканка картофельная с мясом отварным</t>
  </si>
  <si>
    <t>Соус молочный</t>
  </si>
  <si>
    <t xml:space="preserve">Варенье </t>
  </si>
  <si>
    <t xml:space="preserve">Сок овощной </t>
  </si>
  <si>
    <t>Сок  овощной</t>
  </si>
  <si>
    <t>Сок овощной</t>
  </si>
  <si>
    <t>Каша манная  молочная жидкая</t>
  </si>
  <si>
    <t>Чай  с сахаром</t>
  </si>
  <si>
    <t>Рагу овощное</t>
  </si>
  <si>
    <t xml:space="preserve">Молоко витаминизированное </t>
  </si>
  <si>
    <t>Йогурт фруктовый</t>
  </si>
  <si>
    <t>Рис отварной</t>
  </si>
  <si>
    <t xml:space="preserve">Икра из баклажанов </t>
  </si>
  <si>
    <t>Икра из баклажанов</t>
  </si>
  <si>
    <t>Печенье</t>
  </si>
  <si>
    <t xml:space="preserve">Сыр полутвердый   </t>
  </si>
  <si>
    <t>Ряженка</t>
  </si>
  <si>
    <t>с 01марта по 01 сентября</t>
  </si>
  <si>
    <t>Ограниченный</t>
  </si>
  <si>
    <t>Салат из свежих огурцов с зеленью и подсолнечным маслом</t>
  </si>
  <si>
    <t>Салат из яблок с черносливом</t>
  </si>
  <si>
    <t>Хлеб из муки пшеничной первого сорта</t>
  </si>
  <si>
    <t>Дополнительный гарнир: огурец консервированный</t>
  </si>
  <si>
    <t>ИТОГО ПИЩЕВАЯ И ЭНЕРГЕТИЧЕСКАЯ ЦЕННОСТЬ ДЕНЬ 5, НЕДЕЛЯ 2 СЕЗОН ОГРАНИЧЕННЫЙ  (с 01.03. по 01.09), возрастная категория 1,5-3 лет</t>
  </si>
  <si>
    <t>Вареники ленивые</t>
  </si>
  <si>
    <t xml:space="preserve">Рулет мясной </t>
  </si>
  <si>
    <t>Биокефир</t>
  </si>
  <si>
    <t>Соус молочный сладкий</t>
  </si>
  <si>
    <t>Вафли</t>
  </si>
  <si>
    <t>Молоко обогащенное   йодказеином "Умница"</t>
  </si>
  <si>
    <t>Яблоко</t>
  </si>
  <si>
    <t xml:space="preserve">Нектар тыквенный с мякотью </t>
  </si>
  <si>
    <t>Мармелад</t>
  </si>
  <si>
    <t>10-00</t>
  </si>
  <si>
    <t>Тефтели рыбные с соусом (50/15)</t>
  </si>
  <si>
    <t xml:space="preserve">Сок яблочный осветленный </t>
  </si>
  <si>
    <t>Суп картофельный с фасолью, с мясом (150/10)</t>
  </si>
  <si>
    <t xml:space="preserve">Булочка "Дорожная" </t>
  </si>
  <si>
    <t>Сок персиковый</t>
  </si>
  <si>
    <t>Нектар яблочно-морковный</t>
  </si>
  <si>
    <t>Макаронные изделия  отварные</t>
  </si>
  <si>
    <t xml:space="preserve">Нектар тыквенно-морковный с мякотью </t>
  </si>
  <si>
    <t>Груша</t>
  </si>
  <si>
    <t>Суп гороховый вегетарианский</t>
  </si>
  <si>
    <t>Нектар тыквенно-яблочный</t>
  </si>
  <si>
    <t xml:space="preserve">Сок фруктовый </t>
  </si>
  <si>
    <t>Плов с птицей  (цыпляты)</t>
  </si>
  <si>
    <t>Плов с мясом</t>
  </si>
  <si>
    <t>Нектар из смеси фруктов и овощей</t>
  </si>
  <si>
    <t>Дополнительный гарнир: огурец свежий</t>
  </si>
  <si>
    <t>Дополнительный гарнир: горошек зеленый консервированный</t>
  </si>
  <si>
    <t>Нектар морковный с мякотью</t>
  </si>
  <si>
    <t>Зраза куриная с омлетом и овощами</t>
  </si>
  <si>
    <t xml:space="preserve">Ватрушка с джемом </t>
  </si>
  <si>
    <t xml:space="preserve">Сок фруктовый  </t>
  </si>
  <si>
    <t xml:space="preserve">Сок  овощной   </t>
  </si>
  <si>
    <t xml:space="preserve">Шницель  мясной </t>
  </si>
  <si>
    <t>Булочка "Веснушка"</t>
  </si>
  <si>
    <t xml:space="preserve">Булочка "Домашняя" </t>
  </si>
  <si>
    <t>Булочка "Розовая"</t>
  </si>
  <si>
    <t xml:space="preserve">468 (с) </t>
  </si>
  <si>
    <t>Булочка "Творожная"</t>
  </si>
  <si>
    <t>СРЕДНЕЕ ЗНАЧЕНИЕ ПОКАЗАТЕЛЕЙ  ПИЩЕВОЙ И ЭНЕРГЕТИЧЕСКОЙ  ЦЕННОСТИ ЗА 20 ДНЕЙ   СЕЗОН ОГРАНИЧЕННЫЙ  (с 01.03 по 01.09), возрастная категория 1,5-3 лет</t>
  </si>
  <si>
    <t xml:space="preserve">Филе птицы, тушенное в соусе с овощами и картофелем </t>
  </si>
  <si>
    <t>с 01 марта по 01 сентября</t>
  </si>
  <si>
    <t>Салат из помидоров с репчатым луком с растительным  маслом</t>
  </si>
  <si>
    <t>Салат из свеклы и горошка зеленого консервированного с растительным маслом</t>
  </si>
  <si>
    <t>Чай с молоком с сахаром</t>
  </si>
  <si>
    <t xml:space="preserve">                              Примерное меню и пищевая ценность  блюд (лист 1)</t>
  </si>
  <si>
    <t>ИТОГО ПИЩЕВАЯ И ЭНЕРГЕТИЧЕСКАЯ ЦЕННОСТЬ ДЕНЬ 1, НЕДЕЛЯ1 СЕЗОН ОГРАНИЧЕННЫЙ  (с 01.03 по 01.09), возрастная категория 1,5-3 лет</t>
  </si>
  <si>
    <t>Примерное меню и пищевая ценность  блюд (лист 2)</t>
  </si>
  <si>
    <t>ИТОГО ПИЩЕВАЯ И ЭНЕРГЕТИЧЕСКАЯ ЦЕННОСТЬ ДЕНЬ 2, НЕДЕЛЯ1 СЕЗОН ОГРАНИЧЕННЫЙ   (с 01.03 по 01.09), возрастная категория 1,5-3 лет</t>
  </si>
  <si>
    <t>Примерное меню и пищевая ценность  блюд (лист 3)</t>
  </si>
  <si>
    <t>ИТОГО ПИЩЕВАЯ И ЭНЕРГЕТИЧЕСКАЯ ЦЕННОСТЬ ДЕНЬ 3, НЕДЕЛЯ1 СЕЗОН ОГРАНИЧЕННЫЙ (с 01.03 по 01.09), возрастная категория 1,5-3 лет</t>
  </si>
  <si>
    <t>Примерное меню и пищевая ценность  блюд (лист 4)</t>
  </si>
  <si>
    <t>ИТОГО ПИЩЕВАЯ И ЭНЕРГЕТИЧЕСКАЯ ЦЕННОСТЬ ДЕНЬ 4, НЕДЕЛЯ1 СЕЗОН ОГРАНИЧЕННЫЙ   (с 01.03 по 01.09), возрастная категория 1,5-3 лет</t>
  </si>
  <si>
    <t>Примерное меню и пищевая ценность  блюд (лист 5)</t>
  </si>
  <si>
    <t>Примерное меню и пищевая ценность блюд (лист 6)</t>
  </si>
  <si>
    <t>Примерное меню и пищевая ценность  блюд (лист 7)</t>
  </si>
  <si>
    <t>Примерное меню и пищевая ценность блюд (лист 8)</t>
  </si>
  <si>
    <t>Примерное меню и пищевая ценность блюд (лист 9)</t>
  </si>
  <si>
    <t>Примерное меню и пищевая ценность блюд (лист 10)</t>
  </si>
  <si>
    <t>Примерное меню и пищевая ценность  блюд (лист 11)</t>
  </si>
  <si>
    <t>Примерное меню и пищевая ценность  блюд (лист 12)</t>
  </si>
  <si>
    <t>Примерное меню и пищевая ценность  блюд (лист 13)</t>
  </si>
  <si>
    <t>Примерное меню и пищевая ценность  блюд (лист 14)</t>
  </si>
  <si>
    <t>Примерное меню и пищевая ценность  блюд (лист 15)</t>
  </si>
  <si>
    <t>Примерное меню и пищевая ценность  блюд (лист 16)</t>
  </si>
  <si>
    <t>Примерное меню и пищевая ценность  блюд (лист 17)</t>
  </si>
  <si>
    <t>Примерное меню и пищевая ценность  блюд (лист 18)</t>
  </si>
  <si>
    <t>ИТОГО ПИЩЕВАЯ И ЭНЕРГЕТИЧЕСКАЯ ЦЕННОСТЬ ДЕНЬ 3, НЕДЕЛЯ 4  СЕЗОН ОГРАНИЧЕННЫЙ  (с 01.03 по 01.09),                                          возрастная категория 1,5-3 лет</t>
  </si>
  <si>
    <t>Примерное меню и пищевая ценность  блюд (лист 19)</t>
  </si>
  <si>
    <t>Примерное меню и пищевая ценность блюд (лист 20)</t>
  </si>
  <si>
    <t>ИТОГО ПИЩЕВАЯ И ЭНЕРГЕТИЧЕСКАЯ ЦЕННОСТЬ ДЕНЬ 5, НЕДЕЛЯ 4 СЕЗОН ОГРАНИЧЕННЫЙ (с 01.03 по 01.09),                                      возрастная категория 1,5-3 лет</t>
  </si>
  <si>
    <t>ИТОГО ПИЩЕВАЯ И ЭНЕРГЕТИЧЕСКАЯ ЦЕННОСТЬ ДЕНЬ 1, НЕДЕЛЯ 2 СЕЗОН ОГРАНИЧЕННЫЙ (с 01.03 по 01.09),                         возрастная категория 1,5-3 лет</t>
  </si>
  <si>
    <t>ИТОГО ПИЩЕВАЯ И ЭНЕРГЕТИЧЕСКАЯ ЦЕННОСТЬ ДЕНЬ 5, НЕДЕЛЯ1 СЕЗОН ОГРАНИЧЕННЫЙ  (с 01.03 по 01.09),                                           возрастная категория 1,5-3 лет</t>
  </si>
  <si>
    <t>ИТОГО ПИЩЕВАЯ И ЭНЕРГЕТИЧЕСКАЯ ЦЕННОСТЬ ДЕНЬ 2, НЕДЕЛЯ 2 СЕЗОН ОГРАНИЧЕННЫЙ (с 01.03 по 01.09),                                           возрастная категория 1,5-3 лет</t>
  </si>
  <si>
    <t>ИТОГО ПИЩЕВАЯ И ЭНЕРГЕТИЧЕСКАЯ ЦЕННОСТЬ ДЕНЬ 3, НЕДЕЛЯ 2 СЕЗОН ОГРАНИЧЕННЫЙ (с 01.03 по 01.09),                                     возрастная категория 1,5-3 лет</t>
  </si>
  <si>
    <t>ИТОГО ПИЩЕВАЯ И ЭНЕРГЕТИЧЕСКАЯ ЦЕННОСТЬ ДЕНЬ 4, НЕДЕЛЯ 2 СЕЗОН ОГРАНИЧЕННЫЙ  (с 01.03 по 01.09),                                     возрастная категория 1,5-3 лет</t>
  </si>
  <si>
    <t>ИТОГО ПИЩЕВАЯ И ЭНЕРГЕТИЧЕСКАЯ ЦЕННОСТЬ ДЕНЬ 1, НЕДЕЛЯ 3 СЕЗОН ОГРАНИЧЕННЫЙ  (с 01.03 по 01.09),                       возрастная категория 1,5-3 лет</t>
  </si>
  <si>
    <t>ИТОГО ПИЩЕВАЯ И ЭНЕРГЕТИЧЕСКАЯ ЦЕННОСТЬ ДЕНЬ 2, НЕДЕЛЯ 3 СЕЗОН ОГРАНИЧЕННЫЙ  (с 01.03 по 01.09),                                    возрастная категория 1,5-3 лет</t>
  </si>
  <si>
    <t>ИТОГО ПИЩЕВАЯ И ЭНЕРГЕТИЧЕСКАЯ ЦЕННОСТЬ ДЕНЬ 3, НЕДЕЛЯ 3 СЕЗОН  ОГРАНИЧЕННЫЙ  (с 01.03 по 01.09),                                            возрастная категория 1,5-3 лет</t>
  </si>
  <si>
    <t>ИТОГО ПИЩЕВАЯ И ЭНЕРГЕТИЧЕСКАЯ ЦЕННОСТЬ ДЕНЬ 4, НЕДЕЛЯ 3 СЕЗОН  ОГРАНИЧЕННЫЙ  (с 01.03 по 01.09),                                           возрастная категория 1,5-3 лет</t>
  </si>
  <si>
    <t>ИТОГО ПИЩЕВАЯ И ЭНЕРГЕТИЧЕСКАЯ ЦЕННОСТЬ ДЕНЬ 5, НЕДЕЛЯ 3 СЕЗОН ОГРАНИЧЕННЫЙ  (с 01.03. по 01.09),                                           возрастная категория 1,5-3 лет</t>
  </si>
  <si>
    <t>ИТОГО ПИЩЕВАЯ И ЭНЕРГЕТИЧЕСКАЯ ЦЕННОСТЬ ДЕНЬ 1, НЕДЕЛЯ 4 СЕЗОН  ОГРАНИЧЕННЫЙ  (с 01.03 по 01.09),                                        возрастная категория 1,5-3 лет</t>
  </si>
  <si>
    <t>ИТОГО ПИЩЕВАЯ И ЭНЕРГЕТИЧЕСКАЯ ЦЕННОСТЬ ДЕНЬ 2, НЕДЕЛЯ 4 СЕЗОН ОГРАНИЧЕННЫЙ  (с 01.03 по 01.09),                                           возрастная категория 1,5-3 лет</t>
  </si>
  <si>
    <t>Кофейный напиток  с молоком</t>
  </si>
  <si>
    <t xml:space="preserve">Рассольник ленинградский с птицей  </t>
  </si>
  <si>
    <t>767 (с)</t>
  </si>
  <si>
    <t>Булочка ванильная</t>
  </si>
  <si>
    <t>14 (с)</t>
  </si>
  <si>
    <t>Голубцы ленивые с соусом (110/15)</t>
  </si>
  <si>
    <t>298/354.</t>
  </si>
  <si>
    <t>262 (к) I</t>
  </si>
  <si>
    <t>Каша жидкая  на молоке (рисовая)</t>
  </si>
  <si>
    <t>Борщ  с мясом</t>
  </si>
  <si>
    <t>Ватрушка с повидлом</t>
  </si>
  <si>
    <t>741 (с)</t>
  </si>
  <si>
    <t>Компот из ягод (жимолость)</t>
  </si>
  <si>
    <t xml:space="preserve">Филе трески запеченное </t>
  </si>
  <si>
    <t>Суп гороховый с птицей (155/10)</t>
  </si>
  <si>
    <t>138 (к)</t>
  </si>
  <si>
    <t>441 (с)</t>
  </si>
  <si>
    <t>556 (з)</t>
  </si>
  <si>
    <t>Салат из квашеной капусты  с яблоком и   раститительным  маслом</t>
  </si>
  <si>
    <t xml:space="preserve">Биточки рубленые из птицы (цыплята) </t>
  </si>
  <si>
    <t>595 (с)</t>
  </si>
  <si>
    <t>Соус молочный с луком</t>
  </si>
  <si>
    <t>Каша жидкая на молоке (пшенная)</t>
  </si>
  <si>
    <t>770 (с)</t>
  </si>
  <si>
    <t>139 (с)</t>
  </si>
  <si>
    <t>Салат из консервированных огурцов с луком с растительным  маслом</t>
  </si>
  <si>
    <t xml:space="preserve">Компот из плодов  (вишня) </t>
  </si>
  <si>
    <t>Напиток лимонный</t>
  </si>
  <si>
    <t>699 (с)</t>
  </si>
  <si>
    <t xml:space="preserve">Сырники из творога </t>
  </si>
  <si>
    <t>622 (з)</t>
  </si>
  <si>
    <t>Салат из морской капусты с брусникой и растительным маслом</t>
  </si>
  <si>
    <t>Котлета мясная, запеченная с соусом молочным</t>
  </si>
  <si>
    <t>Пирожок печеный с яблоком</t>
  </si>
  <si>
    <t>Птица тушеная</t>
  </si>
  <si>
    <t>Компот из апельсинов</t>
  </si>
  <si>
    <t>Каша жидкая на молоке (рисовая)</t>
  </si>
  <si>
    <t>590 (ТИ)</t>
  </si>
  <si>
    <t xml:space="preserve">Свекольник </t>
  </si>
  <si>
    <t>Ватрушка с творогом</t>
  </si>
  <si>
    <t>Филе минтая запеченное</t>
  </si>
  <si>
    <t>783 (з)</t>
  </si>
  <si>
    <t>Кисель из апельсинового сока</t>
  </si>
  <si>
    <t>1195 к</t>
  </si>
  <si>
    <t>140 (с)</t>
  </si>
  <si>
    <t>Суп с  макаронными изделиями, с птицей (155/10)</t>
  </si>
  <si>
    <t>284 с</t>
  </si>
  <si>
    <t xml:space="preserve">Кабачки и капуста цветная, запеченные под соусом </t>
  </si>
  <si>
    <t>769 (с)</t>
  </si>
  <si>
    <t>Салат из помидоров и огурцов свежих с раститительным маслом</t>
  </si>
  <si>
    <t>Запеканка манная с плодами свежими</t>
  </si>
  <si>
    <t>Соус клюквенный</t>
  </si>
  <si>
    <t>113 (к)</t>
  </si>
  <si>
    <t xml:space="preserve">Борщ сибирский </t>
  </si>
  <si>
    <t xml:space="preserve">Пирожок  печеный с рисом и яйцом </t>
  </si>
  <si>
    <t>150/7/3,5</t>
  </si>
  <si>
    <t>157 (86)</t>
  </si>
  <si>
    <t>Суп рыбный по - шведски (консервы сайра)</t>
  </si>
  <si>
    <t>319 (к)</t>
  </si>
  <si>
    <t>Рыба, запеченная с картофелем  по-русски</t>
  </si>
  <si>
    <t>342./273.</t>
  </si>
  <si>
    <t>Рагу из овощей с мясом отварным (100/60)</t>
  </si>
  <si>
    <t xml:space="preserve">Дополнительный гарнир: огурец консервированный </t>
  </si>
  <si>
    <t>Каша жидкая на молоке (из хлопьев овсяных)</t>
  </si>
  <si>
    <t>Салат из свеклы с огурцом</t>
  </si>
  <si>
    <t>119 (к)</t>
  </si>
  <si>
    <t>Щи из  свежей капусты с мясом (155/10)</t>
  </si>
  <si>
    <t>Пирожок печеный  с картофелем и луком</t>
  </si>
  <si>
    <t>Салат из помидоров с  луком с растительным маслом</t>
  </si>
  <si>
    <t>776 (с)</t>
  </si>
  <si>
    <t>233./351.</t>
  </si>
  <si>
    <t>Сырники с морковью с соусом (50/15)</t>
  </si>
  <si>
    <t>564 (з)</t>
  </si>
  <si>
    <t>Салат из свежих огурцов, горошка консервированного с растительным маслом</t>
  </si>
  <si>
    <t>Рассольник ленинградский с птицей  (155/10)</t>
  </si>
  <si>
    <t>Котлета рыбная (треска)</t>
  </si>
  <si>
    <t>Пюре картофельно-морковное</t>
  </si>
  <si>
    <t>Кисель  из ягод (черная смородина)</t>
  </si>
  <si>
    <t>773 (с)</t>
  </si>
  <si>
    <t xml:space="preserve">Омлет натуральный  </t>
  </si>
  <si>
    <t>Дополнительный гарнир: помидор в с/с</t>
  </si>
  <si>
    <t>133 (с)</t>
  </si>
  <si>
    <t>Суп картофельный с птицей (155/10)</t>
  </si>
  <si>
    <t>786 (с)</t>
  </si>
  <si>
    <t>Бефстроганов из отварного мяса</t>
  </si>
  <si>
    <t>Картофель, запеченный в сметанном соусе</t>
  </si>
  <si>
    <t>135 (к)</t>
  </si>
  <si>
    <t>Суп картофельный с мясными фрикадельками  (150/20)</t>
  </si>
  <si>
    <t>Шницель рыбный натуральный (треска)</t>
  </si>
  <si>
    <t>Каша вязкая молочная (из пшена и крупы гречневой) с яблоками</t>
  </si>
  <si>
    <t>204/317</t>
  </si>
  <si>
    <t>Кисель из ягод  (вишня)</t>
  </si>
  <si>
    <t>Борщ вегетарианский</t>
  </si>
  <si>
    <t xml:space="preserve">Булочка ванильная </t>
  </si>
  <si>
    <t>148 (с)</t>
  </si>
  <si>
    <t xml:space="preserve">Суп-лапша домашняя </t>
  </si>
  <si>
    <t>Филе трески, запеченное  в сметанном соусе</t>
  </si>
  <si>
    <t>259 (к)</t>
  </si>
  <si>
    <t xml:space="preserve">Салат из свеклы с черносливом </t>
  </si>
  <si>
    <t>Гуляш из говядины</t>
  </si>
  <si>
    <t>Зефир</t>
  </si>
  <si>
    <t>Говядина  тушеная с овощами и картофелем в соусе</t>
  </si>
  <si>
    <t>777 (с)</t>
  </si>
  <si>
    <t>Булочка "Алтайская"</t>
  </si>
  <si>
    <t>ИТОГО ПИЩЕВАЯ И ЭНЕРГЕТИЧЕСКАЯ ЦЕННОСТЬ ДЕНЬ 4, НЕДЕЛЯ 4 СЕЗОН ОГРАНИЧЕННЫЙ  (с 01.03. по 01.09.),                                                                             возрастная категория 1,5-3 лет</t>
  </si>
  <si>
    <t>Макаронные изделия отварные с маслом и тертым сыром (125/5/20)</t>
  </si>
  <si>
    <t>Щи по-уральски с мясом (155/10)</t>
  </si>
  <si>
    <t>Картофель в молоке</t>
  </si>
  <si>
    <t xml:space="preserve">Компот из плодов сухих (смесь косточковых плодов) </t>
  </si>
  <si>
    <t>Компот из плодов сухих (смесь косточковых плодов)</t>
  </si>
  <si>
    <t>Компот из сушеных фруктов (изюм)</t>
  </si>
  <si>
    <t xml:space="preserve">Компот из сушеных фруктов (изюм) </t>
  </si>
  <si>
    <t>Компот из сушеных фруктов  (курага)</t>
  </si>
  <si>
    <t xml:space="preserve">Кисель из ягод  (вишня) </t>
  </si>
  <si>
    <t>объем другой</t>
  </si>
  <si>
    <t xml:space="preserve">Компот из плодов  (клюква)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</si>
</sst>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00"/>
    <numFmt numFmtId="168" formatCode="0.000"/>
    <numFmt numFmtId="169" formatCode="#,##0.000"/>
  </numFmts>
  <fonts count="46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2" fontId="1" fillId="0" borderId="15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7" fillId="0" borderId="1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center" vertical="top"/>
    </xf>
    <xf numFmtId="4" fontId="1" fillId="0" borderId="22" xfId="0" applyNumberFormat="1" applyFont="1" applyFill="1" applyBorder="1" applyAlignment="1">
      <alignment horizontal="center" vertical="top"/>
    </xf>
    <xf numFmtId="3" fontId="1" fillId="0" borderId="22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4" fontId="1" fillId="0" borderId="22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top"/>
    </xf>
    <xf numFmtId="3" fontId="1" fillId="0" borderId="2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/>
    </xf>
    <xf numFmtId="3" fontId="1" fillId="0" borderId="23" xfId="0" applyNumberFormat="1" applyFont="1" applyFill="1" applyBorder="1" applyAlignment="1">
      <alignment horizontal="center" vertical="top"/>
    </xf>
    <xf numFmtId="1" fontId="1" fillId="0" borderId="24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2" fontId="1" fillId="0" borderId="25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center" vertical="top"/>
    </xf>
    <xf numFmtId="1" fontId="1" fillId="0" borderId="26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2" fontId="1" fillId="0" borderId="26" xfId="0" applyNumberFormat="1" applyFont="1" applyFill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top"/>
    </xf>
    <xf numFmtId="164" fontId="1" fillId="0" borderId="24" xfId="0" applyNumberFormat="1" applyFont="1" applyFill="1" applyBorder="1" applyAlignment="1">
      <alignment horizontal="center" vertical="top"/>
    </xf>
    <xf numFmtId="164" fontId="1" fillId="0" borderId="25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top"/>
    </xf>
    <xf numFmtId="0" fontId="1" fillId="0" borderId="25" xfId="0" applyNumberFormat="1" applyFont="1" applyFill="1" applyBorder="1" applyAlignment="1">
      <alignment horizontal="center" vertical="top"/>
    </xf>
    <xf numFmtId="168" fontId="1" fillId="0" borderId="12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31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left" indent="1"/>
    </xf>
    <xf numFmtId="0" fontId="1" fillId="0" borderId="32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30" xfId="0" applyNumberFormat="1" applyFont="1" applyFill="1" applyBorder="1" applyAlignment="1">
      <alignment horizontal="left" vertical="top" wrapText="1"/>
    </xf>
    <xf numFmtId="0" fontId="1" fillId="0" borderId="31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indent="1"/>
    </xf>
    <xf numFmtId="0" fontId="2" fillId="0" borderId="32" xfId="0" applyFont="1" applyFill="1" applyBorder="1" applyAlignment="1">
      <alignment horizontal="left" indent="1"/>
    </xf>
    <xf numFmtId="0" fontId="2" fillId="0" borderId="18" xfId="0" applyFont="1" applyFill="1" applyBorder="1" applyAlignment="1">
      <alignment horizontal="left" inden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4" fillId="0" borderId="3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K16" sqref="K16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72"/>
  <sheetViews>
    <sheetView tabSelected="1" zoomScale="112" zoomScaleNormal="112" zoomScalePageLayoutView="0" workbookViewId="0" topLeftCell="A1">
      <selection activeCell="K7" sqref="K7"/>
    </sheetView>
  </sheetViews>
  <sheetFormatPr defaultColWidth="10.66015625" defaultRowHeight="11.25"/>
  <cols>
    <col min="1" max="1" width="10.16015625" style="12" customWidth="1"/>
    <col min="2" max="2" width="17.66015625" style="12" customWidth="1"/>
    <col min="3" max="3" width="26.16015625" style="12" customWidth="1"/>
    <col min="4" max="4" width="9.5" style="12" customWidth="1"/>
    <col min="5" max="5" width="8.66015625" style="12" customWidth="1"/>
    <col min="6" max="6" width="9.83203125" style="12" customWidth="1"/>
    <col min="7" max="7" width="10.16015625" style="12" customWidth="1"/>
    <col min="8" max="8" width="13.33203125" style="14" customWidth="1"/>
    <col min="9" max="9" width="13.16015625" style="12" customWidth="1"/>
    <col min="10" max="16384" width="10.66015625" style="1" customWidth="1"/>
  </cols>
  <sheetData>
    <row r="1" spans="1:9" s="28" customFormat="1" ht="24" customHeight="1">
      <c r="A1" s="151" t="s">
        <v>128</v>
      </c>
      <c r="B1" s="152"/>
      <c r="C1" s="152"/>
      <c r="D1" s="152"/>
      <c r="E1" s="152"/>
      <c r="F1" s="152"/>
      <c r="G1" s="152"/>
      <c r="H1" s="152"/>
      <c r="I1" s="153"/>
    </row>
    <row r="2" spans="1:9" s="28" customFormat="1" ht="12.75">
      <c r="A2" s="4"/>
      <c r="B2" s="2"/>
      <c r="C2" s="2"/>
      <c r="D2" s="2"/>
      <c r="E2" s="2"/>
      <c r="F2" s="2"/>
      <c r="G2" s="2"/>
      <c r="H2" s="3"/>
      <c r="I2" s="22"/>
    </row>
    <row r="3" spans="1:9" s="29" customFormat="1" ht="12.75">
      <c r="A3" s="15">
        <v>1</v>
      </c>
      <c r="B3" s="19" t="s">
        <v>0</v>
      </c>
      <c r="C3" s="20">
        <v>1</v>
      </c>
      <c r="D3" s="17"/>
      <c r="E3" s="17"/>
      <c r="F3" s="17"/>
      <c r="G3" s="17"/>
      <c r="H3" s="18"/>
      <c r="I3" s="23"/>
    </row>
    <row r="4" spans="1:9" s="29" customFormat="1" ht="12.75">
      <c r="A4" s="15"/>
      <c r="B4" s="19" t="s">
        <v>1</v>
      </c>
      <c r="C4" s="20">
        <v>1</v>
      </c>
      <c r="D4" s="17"/>
      <c r="E4" s="17"/>
      <c r="F4" s="17"/>
      <c r="G4" s="17"/>
      <c r="H4" s="18"/>
      <c r="I4" s="23"/>
    </row>
    <row r="5" spans="1:9" s="29" customFormat="1" ht="18" customHeight="1">
      <c r="A5" s="15"/>
      <c r="B5" s="19" t="s">
        <v>2</v>
      </c>
      <c r="C5" s="17" t="s">
        <v>78</v>
      </c>
      <c r="D5" s="121" t="s">
        <v>124</v>
      </c>
      <c r="E5" s="121"/>
      <c r="F5" s="121"/>
      <c r="G5" s="121"/>
      <c r="H5" s="121"/>
      <c r="I5" s="23"/>
    </row>
    <row r="6" spans="1:9" s="29" customFormat="1" ht="20.25" customHeight="1">
      <c r="A6" s="15"/>
      <c r="B6" s="16" t="s">
        <v>3</v>
      </c>
      <c r="C6" s="17" t="s">
        <v>4</v>
      </c>
      <c r="D6" s="17"/>
      <c r="E6" s="17"/>
      <c r="F6" s="17"/>
      <c r="G6" s="17"/>
      <c r="H6" s="18"/>
      <c r="I6" s="23"/>
    </row>
    <row r="7" spans="1:9" s="30" customFormat="1" ht="13.5" thickBot="1">
      <c r="A7" s="24"/>
      <c r="B7" s="25"/>
      <c r="C7" s="25"/>
      <c r="D7" s="25"/>
      <c r="E7" s="25"/>
      <c r="F7" s="25"/>
      <c r="G7" s="25"/>
      <c r="H7" s="26"/>
      <c r="I7" s="27"/>
    </row>
    <row r="8" spans="1:9" s="30" customFormat="1" ht="28.5" customHeight="1">
      <c r="A8" s="128" t="s">
        <v>5</v>
      </c>
      <c r="B8" s="125" t="s">
        <v>6</v>
      </c>
      <c r="C8" s="125"/>
      <c r="D8" s="125" t="s">
        <v>7</v>
      </c>
      <c r="E8" s="125" t="s">
        <v>8</v>
      </c>
      <c r="F8" s="125"/>
      <c r="G8" s="125"/>
      <c r="H8" s="126" t="s">
        <v>9</v>
      </c>
      <c r="I8" s="31" t="s">
        <v>10</v>
      </c>
    </row>
    <row r="9" spans="1:9" s="30" customFormat="1" ht="36.75" customHeight="1">
      <c r="A9" s="111"/>
      <c r="B9" s="129"/>
      <c r="C9" s="129"/>
      <c r="D9" s="129"/>
      <c r="E9" s="8" t="s">
        <v>11</v>
      </c>
      <c r="F9" s="8" t="s">
        <v>12</v>
      </c>
      <c r="G9" s="8" t="s">
        <v>13</v>
      </c>
      <c r="H9" s="127"/>
      <c r="I9" s="21" t="s">
        <v>14</v>
      </c>
    </row>
    <row r="10" spans="1:9" s="30" customFormat="1" ht="11.25">
      <c r="A10" s="122" t="s">
        <v>15</v>
      </c>
      <c r="B10" s="123"/>
      <c r="C10" s="123"/>
      <c r="D10" s="123"/>
      <c r="E10" s="123"/>
      <c r="F10" s="123"/>
      <c r="G10" s="123"/>
      <c r="H10" s="123"/>
      <c r="I10" s="124"/>
    </row>
    <row r="11" spans="1:9" s="32" customFormat="1" ht="15.75" customHeight="1">
      <c r="A11" s="54">
        <v>216</v>
      </c>
      <c r="B11" s="107" t="s">
        <v>54</v>
      </c>
      <c r="C11" s="107"/>
      <c r="D11" s="55">
        <v>70</v>
      </c>
      <c r="E11" s="56">
        <v>6.9</v>
      </c>
      <c r="F11" s="56">
        <v>12.7</v>
      </c>
      <c r="G11" s="56">
        <v>1.1</v>
      </c>
      <c r="H11" s="57">
        <v>148</v>
      </c>
      <c r="I11" s="58">
        <v>0.6</v>
      </c>
    </row>
    <row r="12" spans="1:9" s="32" customFormat="1" ht="27.75" customHeight="1">
      <c r="A12" s="59"/>
      <c r="B12" s="107" t="s">
        <v>110</v>
      </c>
      <c r="C12" s="107"/>
      <c r="D12" s="55">
        <v>20</v>
      </c>
      <c r="E12" s="56">
        <v>0.7</v>
      </c>
      <c r="F12" s="56">
        <v>0.6</v>
      </c>
      <c r="G12" s="56">
        <v>1.5</v>
      </c>
      <c r="H12" s="57">
        <v>16.5</v>
      </c>
      <c r="I12" s="58">
        <v>2.9</v>
      </c>
    </row>
    <row r="13" spans="1:9" s="32" customFormat="1" ht="16.5" customHeight="1">
      <c r="A13" s="60">
        <v>395</v>
      </c>
      <c r="B13" s="107" t="s">
        <v>166</v>
      </c>
      <c r="C13" s="107"/>
      <c r="D13" s="55">
        <v>150</v>
      </c>
      <c r="E13" s="56">
        <v>2.2</v>
      </c>
      <c r="F13" s="56">
        <v>2.4</v>
      </c>
      <c r="G13" s="55">
        <v>14</v>
      </c>
      <c r="H13" s="57">
        <v>87.5</v>
      </c>
      <c r="I13" s="58">
        <v>1.4</v>
      </c>
    </row>
    <row r="14" spans="1:9" s="32" customFormat="1" ht="18.75" customHeight="1">
      <c r="A14" s="60"/>
      <c r="B14" s="107" t="s">
        <v>81</v>
      </c>
      <c r="C14" s="107"/>
      <c r="D14" s="55">
        <v>20</v>
      </c>
      <c r="E14" s="56">
        <v>1.51</v>
      </c>
      <c r="F14" s="57">
        <v>0.5422</v>
      </c>
      <c r="G14" s="56">
        <v>9.72</v>
      </c>
      <c r="H14" s="57">
        <v>48.64</v>
      </c>
      <c r="I14" s="61"/>
    </row>
    <row r="15" spans="1:9" s="32" customFormat="1" ht="15" customHeight="1">
      <c r="A15" s="60"/>
      <c r="B15" s="107" t="s">
        <v>90</v>
      </c>
      <c r="C15" s="107"/>
      <c r="D15" s="55">
        <v>110</v>
      </c>
      <c r="E15" s="56">
        <v>0.4</v>
      </c>
      <c r="F15" s="56">
        <v>0.5</v>
      </c>
      <c r="G15" s="56">
        <v>11.8</v>
      </c>
      <c r="H15" s="57">
        <v>56.4</v>
      </c>
      <c r="I15" s="62">
        <v>6</v>
      </c>
    </row>
    <row r="16" spans="1:9" s="32" customFormat="1" ht="12.75">
      <c r="A16" s="118" t="s">
        <v>17</v>
      </c>
      <c r="B16" s="119"/>
      <c r="C16" s="119"/>
      <c r="D16" s="119"/>
      <c r="E16" s="119"/>
      <c r="F16" s="119"/>
      <c r="G16" s="119"/>
      <c r="H16" s="119"/>
      <c r="I16" s="120"/>
    </row>
    <row r="17" spans="1:9" s="32" customFormat="1" ht="17.25" customHeight="1">
      <c r="A17" s="63" t="s">
        <v>93</v>
      </c>
      <c r="B17" s="107" t="s">
        <v>91</v>
      </c>
      <c r="C17" s="107"/>
      <c r="D17" s="55">
        <v>100</v>
      </c>
      <c r="E17" s="56">
        <v>0.1</v>
      </c>
      <c r="F17" s="64"/>
      <c r="G17" s="56">
        <v>10.3</v>
      </c>
      <c r="H17" s="57">
        <v>42</v>
      </c>
      <c r="I17" s="58">
        <v>0.8</v>
      </c>
    </row>
    <row r="18" spans="1:9" s="32" customFormat="1" ht="12.75">
      <c r="A18" s="118" t="s">
        <v>18</v>
      </c>
      <c r="B18" s="119"/>
      <c r="C18" s="119"/>
      <c r="D18" s="119"/>
      <c r="E18" s="119"/>
      <c r="F18" s="119"/>
      <c r="G18" s="119"/>
      <c r="H18" s="119"/>
      <c r="I18" s="120"/>
    </row>
    <row r="19" spans="1:9" ht="24.75" customHeight="1">
      <c r="A19" s="65" t="s">
        <v>170</v>
      </c>
      <c r="B19" s="112" t="s">
        <v>56</v>
      </c>
      <c r="C19" s="112"/>
      <c r="D19" s="66">
        <v>40</v>
      </c>
      <c r="E19" s="67">
        <v>0.4</v>
      </c>
      <c r="F19" s="67">
        <v>3.1</v>
      </c>
      <c r="G19" s="67">
        <v>0.8</v>
      </c>
      <c r="H19" s="68">
        <v>32.6</v>
      </c>
      <c r="I19" s="69">
        <v>3.6</v>
      </c>
    </row>
    <row r="20" spans="1:9" s="32" customFormat="1" ht="20.25" customHeight="1">
      <c r="A20" s="60">
        <v>76</v>
      </c>
      <c r="B20" s="107" t="s">
        <v>167</v>
      </c>
      <c r="C20" s="107"/>
      <c r="D20" s="55">
        <v>165</v>
      </c>
      <c r="E20" s="56">
        <v>4.9</v>
      </c>
      <c r="F20" s="56">
        <v>6.5</v>
      </c>
      <c r="G20" s="56">
        <v>6.1</v>
      </c>
      <c r="H20" s="57">
        <v>122.2</v>
      </c>
      <c r="I20" s="70">
        <v>5.1</v>
      </c>
    </row>
    <row r="21" spans="1:9" s="32" customFormat="1" ht="16.5" customHeight="1">
      <c r="A21" s="60">
        <v>261</v>
      </c>
      <c r="B21" s="107" t="s">
        <v>94</v>
      </c>
      <c r="C21" s="107"/>
      <c r="D21" s="55">
        <v>65</v>
      </c>
      <c r="E21" s="56">
        <v>4.8</v>
      </c>
      <c r="F21" s="56">
        <v>5.1</v>
      </c>
      <c r="G21" s="57">
        <v>6.8</v>
      </c>
      <c r="H21" s="56">
        <v>92.5</v>
      </c>
      <c r="I21" s="58">
        <v>0.6</v>
      </c>
    </row>
    <row r="22" spans="1:9" s="32" customFormat="1" ht="15" customHeight="1">
      <c r="A22" s="54">
        <v>342</v>
      </c>
      <c r="B22" s="107" t="s">
        <v>68</v>
      </c>
      <c r="C22" s="107"/>
      <c r="D22" s="55">
        <v>100</v>
      </c>
      <c r="E22" s="56">
        <v>2.5</v>
      </c>
      <c r="F22" s="56">
        <v>4.1</v>
      </c>
      <c r="G22" s="56">
        <v>6.8</v>
      </c>
      <c r="H22" s="56">
        <v>118</v>
      </c>
      <c r="I22" s="58">
        <v>4.5</v>
      </c>
    </row>
    <row r="23" spans="1:9" s="33" customFormat="1" ht="30" customHeight="1">
      <c r="A23" s="71">
        <v>375</v>
      </c>
      <c r="B23" s="112" t="s">
        <v>281</v>
      </c>
      <c r="C23" s="112"/>
      <c r="D23" s="66">
        <v>150</v>
      </c>
      <c r="E23" s="67">
        <v>0.1</v>
      </c>
      <c r="F23" s="154">
        <v>0</v>
      </c>
      <c r="G23" s="67">
        <v>12.6</v>
      </c>
      <c r="H23" s="68">
        <v>52.5</v>
      </c>
      <c r="I23" s="69">
        <v>7</v>
      </c>
    </row>
    <row r="24" spans="1:9" s="32" customFormat="1" ht="19.5" customHeight="1">
      <c r="A24" s="60"/>
      <c r="B24" s="107" t="s">
        <v>81</v>
      </c>
      <c r="C24" s="107"/>
      <c r="D24" s="55">
        <v>20</v>
      </c>
      <c r="E24" s="56">
        <v>1.51</v>
      </c>
      <c r="F24" s="57">
        <v>0.5422</v>
      </c>
      <c r="G24" s="56">
        <v>9.72</v>
      </c>
      <c r="H24" s="57">
        <v>48.64</v>
      </c>
      <c r="I24" s="61"/>
    </row>
    <row r="25" spans="1:9" s="32" customFormat="1" ht="18" customHeight="1">
      <c r="A25" s="60"/>
      <c r="B25" s="107" t="s">
        <v>20</v>
      </c>
      <c r="C25" s="107"/>
      <c r="D25" s="55">
        <v>20</v>
      </c>
      <c r="E25" s="56">
        <v>1</v>
      </c>
      <c r="F25" s="57">
        <v>0.36</v>
      </c>
      <c r="G25" s="56">
        <v>9.9</v>
      </c>
      <c r="H25" s="57">
        <v>45.6</v>
      </c>
      <c r="I25" s="61"/>
    </row>
    <row r="26" spans="1:9" s="32" customFormat="1" ht="12.75">
      <c r="A26" s="118" t="s">
        <v>21</v>
      </c>
      <c r="B26" s="119"/>
      <c r="C26" s="119"/>
      <c r="D26" s="119"/>
      <c r="E26" s="119"/>
      <c r="F26" s="119"/>
      <c r="G26" s="119"/>
      <c r="H26" s="119"/>
      <c r="I26" s="120"/>
    </row>
    <row r="27" spans="1:9" s="32" customFormat="1" ht="15.75" customHeight="1">
      <c r="A27" s="59" t="s">
        <v>168</v>
      </c>
      <c r="B27" s="107" t="s">
        <v>169</v>
      </c>
      <c r="C27" s="107"/>
      <c r="D27" s="55">
        <v>50</v>
      </c>
      <c r="E27" s="56">
        <v>3.9</v>
      </c>
      <c r="F27" s="56">
        <v>4.3</v>
      </c>
      <c r="G27" s="56">
        <v>29.1</v>
      </c>
      <c r="H27" s="57">
        <v>171.45</v>
      </c>
      <c r="I27" s="58">
        <v>0</v>
      </c>
    </row>
    <row r="28" spans="1:9" s="32" customFormat="1" ht="15" customHeight="1">
      <c r="A28" s="54"/>
      <c r="B28" s="107" t="s">
        <v>22</v>
      </c>
      <c r="C28" s="107"/>
      <c r="D28" s="55">
        <v>150</v>
      </c>
      <c r="E28" s="56">
        <v>4.3</v>
      </c>
      <c r="F28" s="56">
        <v>3.6</v>
      </c>
      <c r="G28" s="56">
        <v>12</v>
      </c>
      <c r="H28" s="57">
        <v>84</v>
      </c>
      <c r="I28" s="58">
        <v>1.1</v>
      </c>
    </row>
    <row r="29" spans="1:9" s="32" customFormat="1" ht="12.75">
      <c r="A29" s="118" t="s">
        <v>23</v>
      </c>
      <c r="B29" s="119"/>
      <c r="C29" s="119"/>
      <c r="D29" s="119"/>
      <c r="E29" s="119"/>
      <c r="F29" s="119"/>
      <c r="G29" s="119"/>
      <c r="H29" s="119"/>
      <c r="I29" s="120"/>
    </row>
    <row r="30" spans="1:9" s="32" customFormat="1" ht="15.75" customHeight="1">
      <c r="A30" s="60" t="s">
        <v>172</v>
      </c>
      <c r="B30" s="107" t="s">
        <v>171</v>
      </c>
      <c r="C30" s="107"/>
      <c r="D30" s="55">
        <v>125</v>
      </c>
      <c r="E30" s="56">
        <v>10.4</v>
      </c>
      <c r="F30" s="56">
        <v>8.4</v>
      </c>
      <c r="G30" s="56">
        <v>18.6</v>
      </c>
      <c r="H30" s="56">
        <v>204.2</v>
      </c>
      <c r="I30" s="58">
        <v>5.5</v>
      </c>
    </row>
    <row r="31" spans="1:9" s="32" customFormat="1" ht="14.25" customHeight="1">
      <c r="A31" s="60">
        <v>45</v>
      </c>
      <c r="B31" s="107" t="s">
        <v>19</v>
      </c>
      <c r="C31" s="107"/>
      <c r="D31" s="55">
        <v>40</v>
      </c>
      <c r="E31" s="56">
        <v>0.5</v>
      </c>
      <c r="F31" s="56">
        <v>3</v>
      </c>
      <c r="G31" s="56">
        <v>3.3</v>
      </c>
      <c r="H31" s="57">
        <v>52.3</v>
      </c>
      <c r="I31" s="58">
        <v>2.9</v>
      </c>
    </row>
    <row r="32" spans="1:9" s="32" customFormat="1" ht="15" customHeight="1">
      <c r="A32" s="60"/>
      <c r="B32" s="107" t="s">
        <v>81</v>
      </c>
      <c r="C32" s="107"/>
      <c r="D32" s="55">
        <v>20</v>
      </c>
      <c r="E32" s="56">
        <v>1.51</v>
      </c>
      <c r="F32" s="57">
        <v>0.5422</v>
      </c>
      <c r="G32" s="56">
        <v>9.72</v>
      </c>
      <c r="H32" s="57">
        <v>48.64</v>
      </c>
      <c r="I32" s="61"/>
    </row>
    <row r="33" spans="1:9" s="32" customFormat="1" ht="18" customHeight="1">
      <c r="A33" s="60"/>
      <c r="B33" s="107" t="s">
        <v>20</v>
      </c>
      <c r="C33" s="107"/>
      <c r="D33" s="55">
        <v>20</v>
      </c>
      <c r="E33" s="56">
        <v>1</v>
      </c>
      <c r="F33" s="57">
        <v>0.36</v>
      </c>
      <c r="G33" s="56">
        <v>9.9</v>
      </c>
      <c r="H33" s="57">
        <v>45.6</v>
      </c>
      <c r="I33" s="61"/>
    </row>
    <row r="34" spans="1:9" s="32" customFormat="1" ht="14.25" customHeight="1">
      <c r="A34" s="60">
        <v>393</v>
      </c>
      <c r="B34" s="107" t="s">
        <v>24</v>
      </c>
      <c r="C34" s="107"/>
      <c r="D34" s="72" t="s">
        <v>221</v>
      </c>
      <c r="E34" s="57">
        <v>0.11</v>
      </c>
      <c r="F34" s="64"/>
      <c r="G34" s="56">
        <v>8.2</v>
      </c>
      <c r="H34" s="57">
        <v>34.6</v>
      </c>
      <c r="I34" s="58">
        <v>2.2</v>
      </c>
    </row>
    <row r="35" spans="1:9" s="32" customFormat="1" ht="14.25" customHeight="1" thickBot="1">
      <c r="A35" s="73"/>
      <c r="B35" s="138" t="s">
        <v>92</v>
      </c>
      <c r="C35" s="138"/>
      <c r="D35" s="74">
        <v>20</v>
      </c>
      <c r="E35" s="75">
        <v>0.02</v>
      </c>
      <c r="F35" s="75">
        <v>0</v>
      </c>
      <c r="G35" s="75">
        <v>15.6</v>
      </c>
      <c r="H35" s="75">
        <v>66.7</v>
      </c>
      <c r="I35" s="76"/>
    </row>
    <row r="36" spans="1:9" s="30" customFormat="1" ht="26.25" customHeight="1">
      <c r="A36" s="130" t="s">
        <v>129</v>
      </c>
      <c r="B36" s="131"/>
      <c r="C36" s="131"/>
      <c r="D36" s="131"/>
      <c r="E36" s="131" t="s">
        <v>8</v>
      </c>
      <c r="F36" s="131"/>
      <c r="G36" s="131"/>
      <c r="H36" s="136" t="s">
        <v>9</v>
      </c>
      <c r="I36" s="77" t="s">
        <v>10</v>
      </c>
    </row>
    <row r="37" spans="1:9" s="30" customFormat="1" ht="27.75" customHeight="1">
      <c r="A37" s="132"/>
      <c r="B37" s="133"/>
      <c r="C37" s="133"/>
      <c r="D37" s="133"/>
      <c r="E37" s="78" t="s">
        <v>11</v>
      </c>
      <c r="F37" s="78" t="s">
        <v>12</v>
      </c>
      <c r="G37" s="78" t="s">
        <v>13</v>
      </c>
      <c r="H37" s="137"/>
      <c r="I37" s="79" t="s">
        <v>14</v>
      </c>
    </row>
    <row r="38" spans="1:9" s="30" customFormat="1" ht="22.5" customHeight="1" thickBot="1">
      <c r="A38" s="134"/>
      <c r="B38" s="135"/>
      <c r="C38" s="135"/>
      <c r="D38" s="135"/>
      <c r="E38" s="80">
        <f>E35+E34+E33+E32+E31+E30+E28+E27+E25+1.6+E24+E23+E22+E21+E20+E19+E17+E15+E14+E13+E12+E11</f>
        <v>50.36</v>
      </c>
      <c r="F38" s="80">
        <f>F35+F34+F33+F32+F31+F30+1.17+F28+F27+F25+1.99+F24+F23+F22+F21+F20+F19+F17+F15+F14+F13+F12+F11</f>
        <v>59.8066</v>
      </c>
      <c r="G38" s="80">
        <f>G35+G34+G33+G32+G31+G30+G28-0.9+G27+G25+G24+G23+G22+G21+G20+G19+G17+G15+G14+G13+G12+G11</f>
        <v>206.66000000000003</v>
      </c>
      <c r="H38" s="81">
        <f>H35+H34+H33+H32+H31+H30+H28+18.9+H27+H25+H24+H23+H22+H21+H20+H19+H17+H15+H14+H13+H12+H11</f>
        <v>1637.47</v>
      </c>
      <c r="I38" s="82">
        <f>I35+I34+I33+I32+I31+I30+I28+I27+I25+I24+I23+I22+I21+I20+I19+I17+I15+I14+I13+I12+I11</f>
        <v>44.199999999999996</v>
      </c>
    </row>
    <row r="39" spans="1:9" s="33" customFormat="1" ht="29.25" customHeight="1">
      <c r="A39" s="115" t="s">
        <v>130</v>
      </c>
      <c r="B39" s="116"/>
      <c r="C39" s="116"/>
      <c r="D39" s="116"/>
      <c r="E39" s="116"/>
      <c r="F39" s="116"/>
      <c r="G39" s="116"/>
      <c r="H39" s="116"/>
      <c r="I39" s="117"/>
    </row>
    <row r="40" spans="1:9" s="32" customFormat="1" ht="12.75">
      <c r="A40" s="4"/>
      <c r="B40" s="2"/>
      <c r="C40" s="2"/>
      <c r="D40" s="2"/>
      <c r="E40" s="2"/>
      <c r="F40" s="2"/>
      <c r="G40" s="2"/>
      <c r="H40" s="3"/>
      <c r="I40" s="22"/>
    </row>
    <row r="41" spans="1:9" s="32" customFormat="1" ht="12.75">
      <c r="A41" s="4">
        <v>2</v>
      </c>
      <c r="B41" s="36" t="s">
        <v>0</v>
      </c>
      <c r="C41" s="5">
        <v>2</v>
      </c>
      <c r="D41" s="2"/>
      <c r="E41" s="2"/>
      <c r="F41" s="2"/>
      <c r="G41" s="2"/>
      <c r="H41" s="3"/>
      <c r="I41" s="22"/>
    </row>
    <row r="42" spans="1:9" s="32" customFormat="1" ht="12.75">
      <c r="A42" s="4"/>
      <c r="B42" s="36" t="s">
        <v>1</v>
      </c>
      <c r="C42" s="5">
        <v>1</v>
      </c>
      <c r="D42" s="2"/>
      <c r="E42" s="2"/>
      <c r="F42" s="2"/>
      <c r="G42" s="2"/>
      <c r="H42" s="3"/>
      <c r="I42" s="22"/>
    </row>
    <row r="43" spans="1:9" s="32" customFormat="1" ht="12.75">
      <c r="A43" s="4"/>
      <c r="B43" s="36" t="s">
        <v>2</v>
      </c>
      <c r="C43" s="2" t="s">
        <v>78</v>
      </c>
      <c r="D43" s="139" t="s">
        <v>77</v>
      </c>
      <c r="E43" s="139"/>
      <c r="F43" s="139"/>
      <c r="G43" s="139"/>
      <c r="H43" s="139"/>
      <c r="I43" s="22"/>
    </row>
    <row r="44" spans="1:9" s="32" customFormat="1" ht="12.75">
      <c r="A44" s="4"/>
      <c r="B44" s="7" t="s">
        <v>3</v>
      </c>
      <c r="C44" s="6" t="s">
        <v>4</v>
      </c>
      <c r="D44" s="2"/>
      <c r="E44" s="2"/>
      <c r="F44" s="2"/>
      <c r="G44" s="2"/>
      <c r="H44" s="3"/>
      <c r="I44" s="22"/>
    </row>
    <row r="45" spans="1:9" s="32" customFormat="1" ht="13.5" thickBot="1">
      <c r="A45" s="4"/>
      <c r="B45" s="2"/>
      <c r="C45" s="2"/>
      <c r="D45" s="2"/>
      <c r="E45" s="2"/>
      <c r="F45" s="2"/>
      <c r="G45" s="2"/>
      <c r="H45" s="3"/>
      <c r="I45" s="22"/>
    </row>
    <row r="46" spans="1:9" s="32" customFormat="1" ht="26.25" customHeight="1">
      <c r="A46" s="128" t="s">
        <v>5</v>
      </c>
      <c r="B46" s="125" t="s">
        <v>6</v>
      </c>
      <c r="C46" s="125"/>
      <c r="D46" s="125" t="s">
        <v>7</v>
      </c>
      <c r="E46" s="125" t="s">
        <v>8</v>
      </c>
      <c r="F46" s="125"/>
      <c r="G46" s="125"/>
      <c r="H46" s="126" t="s">
        <v>9</v>
      </c>
      <c r="I46" s="35" t="s">
        <v>10</v>
      </c>
    </row>
    <row r="47" spans="1:9" s="32" customFormat="1" ht="26.25" customHeight="1">
      <c r="A47" s="111"/>
      <c r="B47" s="129"/>
      <c r="C47" s="129"/>
      <c r="D47" s="129"/>
      <c r="E47" s="8" t="s">
        <v>11</v>
      </c>
      <c r="F47" s="8" t="s">
        <v>12</v>
      </c>
      <c r="G47" s="8" t="s">
        <v>13</v>
      </c>
      <c r="H47" s="127"/>
      <c r="I47" s="21" t="s">
        <v>14</v>
      </c>
    </row>
    <row r="48" spans="1:9" s="32" customFormat="1" ht="12.75">
      <c r="A48" s="118" t="s">
        <v>15</v>
      </c>
      <c r="B48" s="119"/>
      <c r="C48" s="119"/>
      <c r="D48" s="119"/>
      <c r="E48" s="119"/>
      <c r="F48" s="119"/>
      <c r="G48" s="119"/>
      <c r="H48" s="119"/>
      <c r="I48" s="120"/>
    </row>
    <row r="49" spans="1:9" s="33" customFormat="1" ht="20.25" customHeight="1">
      <c r="A49" s="71" t="s">
        <v>173</v>
      </c>
      <c r="B49" s="112" t="s">
        <v>174</v>
      </c>
      <c r="C49" s="112"/>
      <c r="D49" s="66">
        <v>150</v>
      </c>
      <c r="E49" s="67">
        <v>3.2</v>
      </c>
      <c r="F49" s="67">
        <v>7.8</v>
      </c>
      <c r="G49" s="67">
        <v>18.6</v>
      </c>
      <c r="H49" s="68">
        <v>207.6</v>
      </c>
      <c r="I49" s="69">
        <v>1.6</v>
      </c>
    </row>
    <row r="50" spans="1:9" s="32" customFormat="1" ht="18" customHeight="1">
      <c r="A50" s="59"/>
      <c r="B50" s="107" t="s">
        <v>75</v>
      </c>
      <c r="C50" s="107"/>
      <c r="D50" s="55">
        <v>10</v>
      </c>
      <c r="E50" s="56">
        <v>2.6</v>
      </c>
      <c r="F50" s="56">
        <v>2.1</v>
      </c>
      <c r="G50" s="64">
        <v>3.2</v>
      </c>
      <c r="H50" s="57">
        <v>40</v>
      </c>
      <c r="I50" s="70">
        <v>0.06</v>
      </c>
    </row>
    <row r="51" spans="1:9" s="32" customFormat="1" ht="26.25" customHeight="1">
      <c r="A51" s="54"/>
      <c r="B51" s="107" t="s">
        <v>44</v>
      </c>
      <c r="C51" s="107"/>
      <c r="D51" s="55">
        <v>7</v>
      </c>
      <c r="E51" s="57">
        <v>0.07</v>
      </c>
      <c r="F51" s="57">
        <v>5.5</v>
      </c>
      <c r="G51" s="57">
        <v>0.07</v>
      </c>
      <c r="H51" s="57">
        <v>49.6</v>
      </c>
      <c r="I51" s="70"/>
    </row>
    <row r="52" spans="1:9" s="32" customFormat="1" ht="14.25" customHeight="1">
      <c r="A52" s="54">
        <v>397</v>
      </c>
      <c r="B52" s="107" t="s">
        <v>25</v>
      </c>
      <c r="C52" s="107"/>
      <c r="D52" s="55">
        <v>150</v>
      </c>
      <c r="E52" s="56">
        <v>2.8</v>
      </c>
      <c r="F52" s="56">
        <v>2.9</v>
      </c>
      <c r="G52" s="56">
        <v>18.8</v>
      </c>
      <c r="H52" s="57">
        <v>91</v>
      </c>
      <c r="I52" s="62">
        <v>1</v>
      </c>
    </row>
    <row r="53" spans="1:9" s="32" customFormat="1" ht="18" customHeight="1">
      <c r="A53" s="60"/>
      <c r="B53" s="107" t="s">
        <v>16</v>
      </c>
      <c r="C53" s="107"/>
      <c r="D53" s="55">
        <v>20</v>
      </c>
      <c r="E53" s="56">
        <v>1.51</v>
      </c>
      <c r="F53" s="57">
        <v>0.5422</v>
      </c>
      <c r="G53" s="56">
        <v>9.72</v>
      </c>
      <c r="H53" s="57">
        <v>48.64</v>
      </c>
      <c r="I53" s="61"/>
    </row>
    <row r="54" spans="1:9" s="32" customFormat="1" ht="12.75">
      <c r="A54" s="118" t="s">
        <v>17</v>
      </c>
      <c r="B54" s="119"/>
      <c r="C54" s="119"/>
      <c r="D54" s="119"/>
      <c r="E54" s="119"/>
      <c r="F54" s="119"/>
      <c r="G54" s="119"/>
      <c r="H54" s="119"/>
      <c r="I54" s="120"/>
    </row>
    <row r="55" spans="1:9" s="32" customFormat="1" ht="15" customHeight="1">
      <c r="A55" s="63" t="s">
        <v>93</v>
      </c>
      <c r="B55" s="107" t="s">
        <v>108</v>
      </c>
      <c r="C55" s="107"/>
      <c r="D55" s="55">
        <v>100</v>
      </c>
      <c r="E55" s="56">
        <v>0.1</v>
      </c>
      <c r="F55" s="64"/>
      <c r="G55" s="56">
        <v>10.3</v>
      </c>
      <c r="H55" s="57">
        <v>42</v>
      </c>
      <c r="I55" s="58">
        <v>0.8</v>
      </c>
    </row>
    <row r="56" spans="1:9" s="32" customFormat="1" ht="12.75">
      <c r="A56" s="118" t="s">
        <v>18</v>
      </c>
      <c r="B56" s="119"/>
      <c r="C56" s="119"/>
      <c r="D56" s="119"/>
      <c r="E56" s="119"/>
      <c r="F56" s="119"/>
      <c r="G56" s="119"/>
      <c r="H56" s="119"/>
      <c r="I56" s="120"/>
    </row>
    <row r="57" spans="1:9" s="33" customFormat="1" ht="31.5" customHeight="1">
      <c r="A57" s="83">
        <v>14</v>
      </c>
      <c r="B57" s="112" t="s">
        <v>125</v>
      </c>
      <c r="C57" s="112"/>
      <c r="D57" s="66">
        <v>40</v>
      </c>
      <c r="E57" s="67">
        <v>0.3</v>
      </c>
      <c r="F57" s="67">
        <v>3.5</v>
      </c>
      <c r="G57" s="67">
        <v>1.8</v>
      </c>
      <c r="H57" s="68">
        <v>35.6</v>
      </c>
      <c r="I57" s="69">
        <v>8.7</v>
      </c>
    </row>
    <row r="58" spans="1:9" s="32" customFormat="1" ht="15" customHeight="1">
      <c r="A58" s="60">
        <v>62</v>
      </c>
      <c r="B58" s="107" t="s">
        <v>175</v>
      </c>
      <c r="C58" s="107"/>
      <c r="D58" s="55">
        <v>165</v>
      </c>
      <c r="E58" s="56">
        <v>6.7</v>
      </c>
      <c r="F58" s="56">
        <v>8.4</v>
      </c>
      <c r="G58" s="56">
        <v>4.9</v>
      </c>
      <c r="H58" s="57">
        <v>96.6</v>
      </c>
      <c r="I58" s="58">
        <v>5.5</v>
      </c>
    </row>
    <row r="59" spans="1:9" s="32" customFormat="1" ht="16.5" customHeight="1">
      <c r="A59" s="60">
        <v>304</v>
      </c>
      <c r="B59" s="107" t="s">
        <v>106</v>
      </c>
      <c r="C59" s="107"/>
      <c r="D59" s="55">
        <v>150</v>
      </c>
      <c r="E59" s="56">
        <v>10.5</v>
      </c>
      <c r="F59" s="56">
        <v>14.8</v>
      </c>
      <c r="G59" s="56">
        <v>19.6</v>
      </c>
      <c r="H59" s="57">
        <v>265</v>
      </c>
      <c r="I59" s="70">
        <v>0.38</v>
      </c>
    </row>
    <row r="60" spans="1:9" s="32" customFormat="1" ht="16.5" customHeight="1">
      <c r="A60" s="60">
        <v>372</v>
      </c>
      <c r="B60" s="107" t="s">
        <v>28</v>
      </c>
      <c r="C60" s="107"/>
      <c r="D60" s="55">
        <v>150</v>
      </c>
      <c r="E60" s="56">
        <v>0.1</v>
      </c>
      <c r="F60" s="56">
        <v>0.1</v>
      </c>
      <c r="G60" s="56">
        <v>11.9</v>
      </c>
      <c r="H60" s="57">
        <v>50</v>
      </c>
      <c r="I60" s="58">
        <v>1.3</v>
      </c>
    </row>
    <row r="61" spans="1:9" s="32" customFormat="1" ht="15" customHeight="1">
      <c r="A61" s="60"/>
      <c r="B61" s="107" t="s">
        <v>81</v>
      </c>
      <c r="C61" s="107"/>
      <c r="D61" s="55">
        <v>20</v>
      </c>
      <c r="E61" s="56">
        <v>1.51</v>
      </c>
      <c r="F61" s="57">
        <v>0.5422</v>
      </c>
      <c r="G61" s="56">
        <v>9.72</v>
      </c>
      <c r="H61" s="57">
        <v>48.64</v>
      </c>
      <c r="I61" s="61"/>
    </row>
    <row r="62" spans="1:9" s="32" customFormat="1" ht="15" customHeight="1">
      <c r="A62" s="60"/>
      <c r="B62" s="107" t="s">
        <v>20</v>
      </c>
      <c r="C62" s="107"/>
      <c r="D62" s="55">
        <v>20</v>
      </c>
      <c r="E62" s="56">
        <v>1</v>
      </c>
      <c r="F62" s="57">
        <v>0.36</v>
      </c>
      <c r="G62" s="56">
        <v>9.9</v>
      </c>
      <c r="H62" s="57">
        <v>45.6</v>
      </c>
      <c r="I62" s="61"/>
    </row>
    <row r="63" spans="1:9" s="32" customFormat="1" ht="12.75">
      <c r="A63" s="118" t="s">
        <v>21</v>
      </c>
      <c r="B63" s="119"/>
      <c r="C63" s="119"/>
      <c r="D63" s="119"/>
      <c r="E63" s="119"/>
      <c r="F63" s="119"/>
      <c r="G63" s="119"/>
      <c r="H63" s="119"/>
      <c r="I63" s="120"/>
    </row>
    <row r="64" spans="1:9" s="32" customFormat="1" ht="13.5" customHeight="1">
      <c r="A64" s="60" t="s">
        <v>177</v>
      </c>
      <c r="B64" s="107" t="s">
        <v>176</v>
      </c>
      <c r="C64" s="107"/>
      <c r="D64" s="55">
        <v>60</v>
      </c>
      <c r="E64" s="56">
        <v>2.7</v>
      </c>
      <c r="F64" s="56">
        <v>3.3</v>
      </c>
      <c r="G64" s="56">
        <v>37.8</v>
      </c>
      <c r="H64" s="57">
        <v>190.2</v>
      </c>
      <c r="I64" s="70">
        <v>0.17</v>
      </c>
    </row>
    <row r="65" spans="1:9" s="32" customFormat="1" ht="12.75">
      <c r="A65" s="84"/>
      <c r="B65" s="140" t="s">
        <v>86</v>
      </c>
      <c r="C65" s="140"/>
      <c r="D65" s="55">
        <v>150</v>
      </c>
      <c r="E65" s="56">
        <v>4.3</v>
      </c>
      <c r="F65" s="56">
        <v>3.7</v>
      </c>
      <c r="G65" s="56">
        <v>6</v>
      </c>
      <c r="H65" s="57">
        <v>95</v>
      </c>
      <c r="I65" s="58">
        <v>1.3</v>
      </c>
    </row>
    <row r="66" spans="1:9" s="32" customFormat="1" ht="12.75">
      <c r="A66" s="118" t="s">
        <v>23</v>
      </c>
      <c r="B66" s="119"/>
      <c r="C66" s="119"/>
      <c r="D66" s="119"/>
      <c r="E66" s="119"/>
      <c r="F66" s="119"/>
      <c r="G66" s="119"/>
      <c r="H66" s="119"/>
      <c r="I66" s="120"/>
    </row>
    <row r="67" spans="1:9" s="33" customFormat="1" ht="26.25" customHeight="1">
      <c r="A67" s="71">
        <v>13</v>
      </c>
      <c r="B67" s="112" t="s">
        <v>79</v>
      </c>
      <c r="C67" s="112"/>
      <c r="D67" s="66">
        <v>40</v>
      </c>
      <c r="E67" s="67">
        <v>0.2</v>
      </c>
      <c r="F67" s="67">
        <v>2.9</v>
      </c>
      <c r="G67" s="66">
        <v>1</v>
      </c>
      <c r="H67" s="67">
        <v>30.6</v>
      </c>
      <c r="I67" s="69">
        <v>4.3</v>
      </c>
    </row>
    <row r="68" spans="1:9" s="32" customFormat="1" ht="15.75" customHeight="1">
      <c r="A68" s="60">
        <v>254</v>
      </c>
      <c r="B68" s="107" t="s">
        <v>179</v>
      </c>
      <c r="C68" s="107"/>
      <c r="D68" s="55">
        <v>60</v>
      </c>
      <c r="E68" s="56">
        <v>8.6</v>
      </c>
      <c r="F68" s="56">
        <v>2.8</v>
      </c>
      <c r="G68" s="56">
        <v>2.3</v>
      </c>
      <c r="H68" s="56">
        <v>78.2</v>
      </c>
      <c r="I68" s="61"/>
    </row>
    <row r="69" spans="1:9" s="32" customFormat="1" ht="15.75" customHeight="1">
      <c r="A69" s="60">
        <v>321</v>
      </c>
      <c r="B69" s="107" t="s">
        <v>35</v>
      </c>
      <c r="C69" s="107"/>
      <c r="D69" s="55">
        <v>110</v>
      </c>
      <c r="E69" s="56">
        <v>2.2</v>
      </c>
      <c r="F69" s="56">
        <v>5.1</v>
      </c>
      <c r="G69" s="56">
        <v>12.8</v>
      </c>
      <c r="H69" s="56">
        <v>116</v>
      </c>
      <c r="I69" s="58">
        <v>6</v>
      </c>
    </row>
    <row r="70" spans="1:9" s="32" customFormat="1" ht="15.75" customHeight="1">
      <c r="A70" s="60">
        <v>375</v>
      </c>
      <c r="B70" s="107" t="s">
        <v>178</v>
      </c>
      <c r="C70" s="107"/>
      <c r="D70" s="55">
        <v>150</v>
      </c>
      <c r="E70" s="56">
        <v>0.5</v>
      </c>
      <c r="F70" s="56">
        <v>0.2</v>
      </c>
      <c r="G70" s="56">
        <v>14.2</v>
      </c>
      <c r="H70" s="57">
        <v>61</v>
      </c>
      <c r="I70" s="58">
        <v>9.5</v>
      </c>
    </row>
    <row r="71" spans="1:9" s="32" customFormat="1" ht="13.5" customHeight="1">
      <c r="A71" s="60"/>
      <c r="B71" s="107" t="s">
        <v>81</v>
      </c>
      <c r="C71" s="107"/>
      <c r="D71" s="55">
        <v>20</v>
      </c>
      <c r="E71" s="56">
        <v>1.51</v>
      </c>
      <c r="F71" s="57">
        <v>0.5422</v>
      </c>
      <c r="G71" s="56">
        <v>9.72</v>
      </c>
      <c r="H71" s="57">
        <v>48.64</v>
      </c>
      <c r="I71" s="61"/>
    </row>
    <row r="72" spans="1:9" s="32" customFormat="1" ht="15.75" customHeight="1" thickBot="1">
      <c r="A72" s="85"/>
      <c r="B72" s="141" t="s">
        <v>20</v>
      </c>
      <c r="C72" s="141"/>
      <c r="D72" s="86">
        <v>20</v>
      </c>
      <c r="E72" s="87">
        <v>1</v>
      </c>
      <c r="F72" s="88">
        <v>0.36</v>
      </c>
      <c r="G72" s="87">
        <v>9.9</v>
      </c>
      <c r="H72" s="88">
        <v>45.6</v>
      </c>
      <c r="I72" s="89"/>
    </row>
    <row r="73" spans="1:9" s="34" customFormat="1" ht="28.5" customHeight="1">
      <c r="A73" s="130" t="s">
        <v>131</v>
      </c>
      <c r="B73" s="131"/>
      <c r="C73" s="131"/>
      <c r="D73" s="131"/>
      <c r="E73" s="131" t="s">
        <v>8</v>
      </c>
      <c r="F73" s="131"/>
      <c r="G73" s="131"/>
      <c r="H73" s="136" t="s">
        <v>9</v>
      </c>
      <c r="I73" s="77" t="s">
        <v>10</v>
      </c>
    </row>
    <row r="74" spans="1:9" s="34" customFormat="1" ht="25.5" customHeight="1">
      <c r="A74" s="132"/>
      <c r="B74" s="133"/>
      <c r="C74" s="133"/>
      <c r="D74" s="133"/>
      <c r="E74" s="78" t="s">
        <v>11</v>
      </c>
      <c r="F74" s="78" t="s">
        <v>12</v>
      </c>
      <c r="G74" s="78" t="s">
        <v>13</v>
      </c>
      <c r="H74" s="137"/>
      <c r="I74" s="79" t="s">
        <v>14</v>
      </c>
    </row>
    <row r="75" spans="1:9" s="34" customFormat="1" ht="30" customHeight="1" thickBot="1">
      <c r="A75" s="134"/>
      <c r="B75" s="135"/>
      <c r="C75" s="135"/>
      <c r="D75" s="135"/>
      <c r="E75" s="80">
        <f>E72+E71+E70+E69+E68+E67+E65+2.89+E64+E62+E61+E60+E59+E58+E57+E55+E53+E52+E51+E50+E49</f>
        <v>54.290000000000006</v>
      </c>
      <c r="F75" s="80">
        <f>F72+F71+F70+F69+F68+F67+F65+F64+F62+F61+F60+F59+F58+F57+0.08+F55+F53+F52+F51+F50+F49</f>
        <v>65.5266</v>
      </c>
      <c r="G75" s="80">
        <f>G72+G71+G70+G69+G68+G67+G65+G64+G62+G61-0.01+G60+G59+G58+G57+G55+G53+G52+G51+G50+G49</f>
        <v>212.22000000000003</v>
      </c>
      <c r="H75" s="80">
        <f>H72+H71+H70+H69+H68+H67+18.566+H65+H64+H62+H61+H60+H59+H58+H57+H55+H53+H52+H51+H50+H49</f>
        <v>1704.0859999999998</v>
      </c>
      <c r="I75" s="82">
        <f>I72+I71+I70+I69+I68+I67+I65+I64+I62+I61+I60+I59+I58+I57+I55+I53+I52+I51+I50+I49</f>
        <v>40.61000000000001</v>
      </c>
    </row>
    <row r="76" spans="1:9" s="33" customFormat="1" ht="22.5" customHeight="1">
      <c r="A76" s="115" t="s">
        <v>132</v>
      </c>
      <c r="B76" s="116"/>
      <c r="C76" s="116"/>
      <c r="D76" s="116"/>
      <c r="E76" s="116"/>
      <c r="F76" s="116"/>
      <c r="G76" s="116"/>
      <c r="H76" s="116"/>
      <c r="I76" s="117"/>
    </row>
    <row r="77" spans="1:9" s="32" customFormat="1" ht="12.75">
      <c r="A77" s="4"/>
      <c r="B77" s="2"/>
      <c r="C77" s="2"/>
      <c r="D77" s="2"/>
      <c r="E77" s="2"/>
      <c r="F77" s="2"/>
      <c r="G77" s="2"/>
      <c r="H77" s="3"/>
      <c r="I77" s="22"/>
    </row>
    <row r="78" spans="1:9" s="32" customFormat="1" ht="12.75">
      <c r="A78" s="4">
        <v>3</v>
      </c>
      <c r="B78" s="36" t="s">
        <v>0</v>
      </c>
      <c r="C78" s="5">
        <v>3</v>
      </c>
      <c r="D78" s="2"/>
      <c r="E78" s="2"/>
      <c r="F78" s="2"/>
      <c r="G78" s="2"/>
      <c r="H78" s="3"/>
      <c r="I78" s="22"/>
    </row>
    <row r="79" spans="1:9" s="32" customFormat="1" ht="12.75">
      <c r="A79" s="4"/>
      <c r="B79" s="36" t="s">
        <v>1</v>
      </c>
      <c r="C79" s="5">
        <v>1</v>
      </c>
      <c r="D79" s="2"/>
      <c r="E79" s="2"/>
      <c r="F79" s="2"/>
      <c r="G79" s="2"/>
      <c r="H79" s="3"/>
      <c r="I79" s="22"/>
    </row>
    <row r="80" spans="1:9" s="32" customFormat="1" ht="12.75">
      <c r="A80" s="4"/>
      <c r="B80" s="36" t="s">
        <v>2</v>
      </c>
      <c r="C80" s="2" t="s">
        <v>78</v>
      </c>
      <c r="D80" s="139" t="s">
        <v>77</v>
      </c>
      <c r="E80" s="139"/>
      <c r="F80" s="139"/>
      <c r="G80" s="139"/>
      <c r="H80" s="139"/>
      <c r="I80" s="22"/>
    </row>
    <row r="81" spans="1:9" s="32" customFormat="1" ht="12.75">
      <c r="A81" s="4"/>
      <c r="B81" s="7" t="s">
        <v>3</v>
      </c>
      <c r="C81" s="2" t="s">
        <v>4</v>
      </c>
      <c r="D81" s="2"/>
      <c r="E81" s="2"/>
      <c r="F81" s="2"/>
      <c r="G81" s="2"/>
      <c r="H81" s="3"/>
      <c r="I81" s="22"/>
    </row>
    <row r="82" spans="1:9" s="32" customFormat="1" ht="12.75">
      <c r="A82" s="4"/>
      <c r="B82" s="2"/>
      <c r="C82" s="2"/>
      <c r="D82" s="2"/>
      <c r="E82" s="2"/>
      <c r="F82" s="2"/>
      <c r="G82" s="2"/>
      <c r="H82" s="3"/>
      <c r="I82" s="22"/>
    </row>
    <row r="83" spans="1:9" s="32" customFormat="1" ht="27.75" customHeight="1">
      <c r="A83" s="111" t="s">
        <v>5</v>
      </c>
      <c r="B83" s="129" t="s">
        <v>6</v>
      </c>
      <c r="C83" s="129"/>
      <c r="D83" s="129" t="s">
        <v>7</v>
      </c>
      <c r="E83" s="129" t="s">
        <v>8</v>
      </c>
      <c r="F83" s="129"/>
      <c r="G83" s="129"/>
      <c r="H83" s="127" t="s">
        <v>9</v>
      </c>
      <c r="I83" s="38" t="s">
        <v>10</v>
      </c>
    </row>
    <row r="84" spans="1:9" s="32" customFormat="1" ht="27.75" customHeight="1">
      <c r="A84" s="111"/>
      <c r="B84" s="129"/>
      <c r="C84" s="129"/>
      <c r="D84" s="129"/>
      <c r="E84" s="8" t="s">
        <v>11</v>
      </c>
      <c r="F84" s="8" t="s">
        <v>12</v>
      </c>
      <c r="G84" s="8" t="s">
        <v>13</v>
      </c>
      <c r="H84" s="127"/>
      <c r="I84" s="21" t="s">
        <v>14</v>
      </c>
    </row>
    <row r="85" spans="1:9" s="32" customFormat="1" ht="12.75">
      <c r="A85" s="118" t="s">
        <v>15</v>
      </c>
      <c r="B85" s="119"/>
      <c r="C85" s="119"/>
      <c r="D85" s="119"/>
      <c r="E85" s="119"/>
      <c r="F85" s="119"/>
      <c r="G85" s="119"/>
      <c r="H85" s="119"/>
      <c r="I85" s="120"/>
    </row>
    <row r="86" spans="1:9" s="32" customFormat="1" ht="18.75" customHeight="1">
      <c r="A86" s="60">
        <v>235</v>
      </c>
      <c r="B86" s="107" t="s">
        <v>26</v>
      </c>
      <c r="C86" s="107"/>
      <c r="D86" s="55">
        <v>70</v>
      </c>
      <c r="E86" s="56">
        <v>11.8</v>
      </c>
      <c r="F86" s="56">
        <v>11.6</v>
      </c>
      <c r="G86" s="56">
        <v>8.9</v>
      </c>
      <c r="H86" s="57">
        <v>201</v>
      </c>
      <c r="I86" s="58">
        <v>1.5</v>
      </c>
    </row>
    <row r="87" spans="1:9" s="32" customFormat="1" ht="15.75" customHeight="1">
      <c r="A87" s="60">
        <v>351</v>
      </c>
      <c r="B87" s="107" t="s">
        <v>87</v>
      </c>
      <c r="C87" s="107"/>
      <c r="D87" s="55">
        <v>20</v>
      </c>
      <c r="E87" s="56">
        <v>0.3</v>
      </c>
      <c r="F87" s="64">
        <v>0.7</v>
      </c>
      <c r="G87" s="56">
        <v>2.8</v>
      </c>
      <c r="H87" s="57">
        <v>20.6</v>
      </c>
      <c r="I87" s="58">
        <v>0.1</v>
      </c>
    </row>
    <row r="88" spans="1:9" s="32" customFormat="1" ht="16.5" customHeight="1">
      <c r="A88" s="60"/>
      <c r="B88" s="107" t="s">
        <v>81</v>
      </c>
      <c r="C88" s="107"/>
      <c r="D88" s="55">
        <v>20</v>
      </c>
      <c r="E88" s="56">
        <v>1.51</v>
      </c>
      <c r="F88" s="57">
        <v>0.5422</v>
      </c>
      <c r="G88" s="56">
        <v>9.72</v>
      </c>
      <c r="H88" s="57">
        <v>48.64</v>
      </c>
      <c r="I88" s="61"/>
    </row>
    <row r="89" spans="1:9" s="32" customFormat="1" ht="15" customHeight="1">
      <c r="A89" s="60">
        <v>394</v>
      </c>
      <c r="B89" s="107" t="s">
        <v>127</v>
      </c>
      <c r="C89" s="107"/>
      <c r="D89" s="55">
        <v>150</v>
      </c>
      <c r="E89" s="56">
        <v>1.1</v>
      </c>
      <c r="F89" s="56">
        <v>1.2</v>
      </c>
      <c r="G89" s="56">
        <v>9.3</v>
      </c>
      <c r="H89" s="57">
        <v>53.2</v>
      </c>
      <c r="I89" s="58">
        <v>0.5</v>
      </c>
    </row>
    <row r="90" spans="1:9" s="32" customFormat="1" ht="15" customHeight="1">
      <c r="A90" s="60"/>
      <c r="B90" s="107" t="s">
        <v>27</v>
      </c>
      <c r="C90" s="107"/>
      <c r="D90" s="55">
        <v>80</v>
      </c>
      <c r="E90" s="56">
        <v>1.3</v>
      </c>
      <c r="F90" s="56">
        <v>0.4</v>
      </c>
      <c r="G90" s="55">
        <v>20</v>
      </c>
      <c r="H90" s="57">
        <v>94</v>
      </c>
      <c r="I90" s="70">
        <v>8</v>
      </c>
    </row>
    <row r="91" spans="1:9" s="32" customFormat="1" ht="12.75">
      <c r="A91" s="118" t="s">
        <v>17</v>
      </c>
      <c r="B91" s="119"/>
      <c r="C91" s="119"/>
      <c r="D91" s="119"/>
      <c r="E91" s="119"/>
      <c r="F91" s="119"/>
      <c r="G91" s="119"/>
      <c r="H91" s="119"/>
      <c r="I91" s="120"/>
    </row>
    <row r="92" spans="1:9" s="32" customFormat="1" ht="16.5" customHeight="1">
      <c r="A92" s="63" t="s">
        <v>93</v>
      </c>
      <c r="B92" s="107" t="s">
        <v>63</v>
      </c>
      <c r="C92" s="107"/>
      <c r="D92" s="55">
        <v>100</v>
      </c>
      <c r="E92" s="56">
        <v>0.5</v>
      </c>
      <c r="F92" s="56">
        <v>0.1</v>
      </c>
      <c r="G92" s="56">
        <v>10.1</v>
      </c>
      <c r="H92" s="57">
        <v>43</v>
      </c>
      <c r="I92" s="62">
        <v>2</v>
      </c>
    </row>
    <row r="93" spans="1:9" s="32" customFormat="1" ht="12.75">
      <c r="A93" s="118" t="s">
        <v>18</v>
      </c>
      <c r="B93" s="119"/>
      <c r="C93" s="119"/>
      <c r="D93" s="119"/>
      <c r="E93" s="119"/>
      <c r="F93" s="119"/>
      <c r="G93" s="119"/>
      <c r="H93" s="119"/>
      <c r="I93" s="120"/>
    </row>
    <row r="94" spans="1:9" s="32" customFormat="1" ht="17.25" customHeight="1">
      <c r="A94" s="54">
        <v>33</v>
      </c>
      <c r="B94" s="107" t="s">
        <v>33</v>
      </c>
      <c r="C94" s="107"/>
      <c r="D94" s="55">
        <v>40</v>
      </c>
      <c r="E94" s="56">
        <v>0.4</v>
      </c>
      <c r="F94" s="56">
        <v>3</v>
      </c>
      <c r="G94" s="56">
        <v>3.1</v>
      </c>
      <c r="H94" s="57">
        <v>57</v>
      </c>
      <c r="I94" s="58">
        <v>3.5</v>
      </c>
    </row>
    <row r="95" spans="1:9" s="32" customFormat="1" ht="16.5" customHeight="1">
      <c r="A95" s="59" t="s">
        <v>181</v>
      </c>
      <c r="B95" s="107" t="s">
        <v>180</v>
      </c>
      <c r="C95" s="107"/>
      <c r="D95" s="55">
        <v>165</v>
      </c>
      <c r="E95" s="56">
        <v>3.6</v>
      </c>
      <c r="F95" s="56">
        <v>6.3</v>
      </c>
      <c r="G95" s="56">
        <v>12.1</v>
      </c>
      <c r="H95" s="57">
        <v>153.1</v>
      </c>
      <c r="I95" s="58">
        <v>4.4</v>
      </c>
    </row>
    <row r="96" spans="1:9" s="32" customFormat="1" ht="15.75" customHeight="1">
      <c r="A96" s="60" t="s">
        <v>182</v>
      </c>
      <c r="B96" s="107" t="s">
        <v>34</v>
      </c>
      <c r="C96" s="107"/>
      <c r="D96" s="55">
        <v>70</v>
      </c>
      <c r="E96" s="56">
        <v>5.4</v>
      </c>
      <c r="F96" s="56">
        <v>3.1</v>
      </c>
      <c r="G96" s="56">
        <v>4.2</v>
      </c>
      <c r="H96" s="57">
        <v>89.82</v>
      </c>
      <c r="I96" s="70">
        <v>1.8</v>
      </c>
    </row>
    <row r="97" spans="1:9" s="32" customFormat="1" ht="15" customHeight="1">
      <c r="A97" s="60">
        <v>165</v>
      </c>
      <c r="B97" s="107" t="s">
        <v>57</v>
      </c>
      <c r="C97" s="107"/>
      <c r="D97" s="55">
        <v>105</v>
      </c>
      <c r="E97" s="56">
        <v>4.1</v>
      </c>
      <c r="F97" s="56">
        <v>5.2</v>
      </c>
      <c r="G97" s="56">
        <v>21.5</v>
      </c>
      <c r="H97" s="57">
        <v>193.83</v>
      </c>
      <c r="I97" s="70"/>
    </row>
    <row r="98" spans="1:9" s="32" customFormat="1" ht="18.75" customHeight="1">
      <c r="A98" s="71">
        <v>372</v>
      </c>
      <c r="B98" s="107" t="s">
        <v>36</v>
      </c>
      <c r="C98" s="107"/>
      <c r="D98" s="55">
        <v>150</v>
      </c>
      <c r="E98" s="56">
        <v>0.1</v>
      </c>
      <c r="F98" s="56">
        <v>0.1</v>
      </c>
      <c r="G98" s="56">
        <v>12.1</v>
      </c>
      <c r="H98" s="57">
        <v>50</v>
      </c>
      <c r="I98" s="58">
        <v>1.2</v>
      </c>
    </row>
    <row r="99" spans="1:9" s="32" customFormat="1" ht="15" customHeight="1">
      <c r="A99" s="60"/>
      <c r="B99" s="107" t="s">
        <v>81</v>
      </c>
      <c r="C99" s="107"/>
      <c r="D99" s="55">
        <v>20</v>
      </c>
      <c r="E99" s="56">
        <v>1.51</v>
      </c>
      <c r="F99" s="57">
        <v>0.5422</v>
      </c>
      <c r="G99" s="56">
        <v>9.72</v>
      </c>
      <c r="H99" s="57">
        <v>48.64</v>
      </c>
      <c r="I99" s="61"/>
    </row>
    <row r="100" spans="1:9" s="32" customFormat="1" ht="18" customHeight="1">
      <c r="A100" s="60"/>
      <c r="B100" s="107" t="s">
        <v>20</v>
      </c>
      <c r="C100" s="107"/>
      <c r="D100" s="55">
        <v>20</v>
      </c>
      <c r="E100" s="56">
        <v>1</v>
      </c>
      <c r="F100" s="57">
        <v>0.36</v>
      </c>
      <c r="G100" s="56">
        <v>9.9</v>
      </c>
      <c r="H100" s="57">
        <v>45.6</v>
      </c>
      <c r="I100" s="61"/>
    </row>
    <row r="101" spans="1:9" s="32" customFormat="1" ht="12.75">
      <c r="A101" s="118" t="s">
        <v>21</v>
      </c>
      <c r="B101" s="119"/>
      <c r="C101" s="119"/>
      <c r="D101" s="119"/>
      <c r="E101" s="119"/>
      <c r="F101" s="119"/>
      <c r="G101" s="119"/>
      <c r="H101" s="119"/>
      <c r="I101" s="120"/>
    </row>
    <row r="102" spans="1:9" s="32" customFormat="1" ht="16.5" customHeight="1">
      <c r="A102" s="54"/>
      <c r="B102" s="107" t="s">
        <v>37</v>
      </c>
      <c r="C102" s="107"/>
      <c r="D102" s="55">
        <v>60</v>
      </c>
      <c r="E102" s="56">
        <v>3.8</v>
      </c>
      <c r="F102" s="56">
        <v>2.4</v>
      </c>
      <c r="G102" s="56">
        <v>57.8</v>
      </c>
      <c r="H102" s="57">
        <v>184.8</v>
      </c>
      <c r="I102" s="61"/>
    </row>
    <row r="103" spans="1:9" s="32" customFormat="1" ht="14.25" customHeight="1">
      <c r="A103" s="63"/>
      <c r="B103" s="107" t="s">
        <v>70</v>
      </c>
      <c r="C103" s="107"/>
      <c r="D103" s="55">
        <v>150</v>
      </c>
      <c r="E103" s="56">
        <v>4.3</v>
      </c>
      <c r="F103" s="56">
        <v>3.7</v>
      </c>
      <c r="G103" s="56">
        <v>15.2</v>
      </c>
      <c r="H103" s="57">
        <v>113</v>
      </c>
      <c r="I103" s="58">
        <v>1.1</v>
      </c>
    </row>
    <row r="104" spans="1:9" s="32" customFormat="1" ht="12.75">
      <c r="A104" s="118" t="s">
        <v>23</v>
      </c>
      <c r="B104" s="119"/>
      <c r="C104" s="119"/>
      <c r="D104" s="119"/>
      <c r="E104" s="119"/>
      <c r="F104" s="119"/>
      <c r="G104" s="119"/>
      <c r="H104" s="119"/>
      <c r="I104" s="120"/>
    </row>
    <row r="105" spans="1:9" s="33" customFormat="1" ht="30.75" customHeight="1">
      <c r="A105" s="71" t="s">
        <v>183</v>
      </c>
      <c r="B105" s="112" t="s">
        <v>184</v>
      </c>
      <c r="C105" s="112"/>
      <c r="D105" s="66">
        <v>40</v>
      </c>
      <c r="E105" s="67">
        <v>0.5</v>
      </c>
      <c r="F105" s="67">
        <v>2.7</v>
      </c>
      <c r="G105" s="67">
        <v>1.8</v>
      </c>
      <c r="H105" s="68">
        <v>28</v>
      </c>
      <c r="I105" s="69">
        <v>18</v>
      </c>
    </row>
    <row r="106" spans="1:9" s="32" customFormat="1" ht="16.5" customHeight="1">
      <c r="A106" s="71">
        <v>305</v>
      </c>
      <c r="B106" s="112" t="s">
        <v>185</v>
      </c>
      <c r="C106" s="112"/>
      <c r="D106" s="66">
        <v>60</v>
      </c>
      <c r="E106" s="67">
        <v>6.3</v>
      </c>
      <c r="F106" s="67">
        <v>7.1</v>
      </c>
      <c r="G106" s="67">
        <v>5.8</v>
      </c>
      <c r="H106" s="68">
        <v>108.6</v>
      </c>
      <c r="I106" s="69">
        <v>0.9</v>
      </c>
    </row>
    <row r="107" spans="1:9" s="32" customFormat="1" ht="15" customHeight="1">
      <c r="A107" s="60" t="s">
        <v>186</v>
      </c>
      <c r="B107" s="107" t="s">
        <v>187</v>
      </c>
      <c r="C107" s="107"/>
      <c r="D107" s="55">
        <v>15</v>
      </c>
      <c r="E107" s="56">
        <v>0.2</v>
      </c>
      <c r="F107" s="56">
        <v>0.9</v>
      </c>
      <c r="G107" s="56">
        <v>1.2</v>
      </c>
      <c r="H107" s="56">
        <v>16.1</v>
      </c>
      <c r="I107" s="58">
        <v>0.3</v>
      </c>
    </row>
    <row r="108" spans="1:9" s="32" customFormat="1" ht="15.75" customHeight="1">
      <c r="A108" s="60">
        <v>317</v>
      </c>
      <c r="B108" s="107" t="s">
        <v>100</v>
      </c>
      <c r="C108" s="107"/>
      <c r="D108" s="55">
        <v>100</v>
      </c>
      <c r="E108" s="56">
        <v>3.5</v>
      </c>
      <c r="F108" s="56">
        <v>4.5</v>
      </c>
      <c r="G108" s="56">
        <v>18.6</v>
      </c>
      <c r="H108" s="57">
        <v>150</v>
      </c>
      <c r="I108" s="61"/>
    </row>
    <row r="109" spans="1:9" s="32" customFormat="1" ht="14.25" customHeight="1">
      <c r="A109" s="60">
        <v>392</v>
      </c>
      <c r="B109" s="107" t="s">
        <v>67</v>
      </c>
      <c r="C109" s="107"/>
      <c r="D109" s="55">
        <v>150</v>
      </c>
      <c r="E109" s="56">
        <v>1</v>
      </c>
      <c r="F109" s="56">
        <v>1.2</v>
      </c>
      <c r="G109" s="56">
        <v>9.2</v>
      </c>
      <c r="H109" s="57">
        <v>52.4</v>
      </c>
      <c r="I109" s="58">
        <v>1.1</v>
      </c>
    </row>
    <row r="110" spans="1:9" s="32" customFormat="1" ht="17.25" customHeight="1">
      <c r="A110" s="60"/>
      <c r="B110" s="107" t="s">
        <v>81</v>
      </c>
      <c r="C110" s="107"/>
      <c r="D110" s="55">
        <v>20</v>
      </c>
      <c r="E110" s="56">
        <v>1.51</v>
      </c>
      <c r="F110" s="57">
        <v>0.5422</v>
      </c>
      <c r="G110" s="56">
        <v>9.72</v>
      </c>
      <c r="H110" s="57">
        <v>48.64</v>
      </c>
      <c r="I110" s="61"/>
    </row>
    <row r="111" spans="1:9" s="32" customFormat="1" ht="18" customHeight="1" thickBot="1">
      <c r="A111" s="60"/>
      <c r="B111" s="107" t="s">
        <v>20</v>
      </c>
      <c r="C111" s="107"/>
      <c r="D111" s="55">
        <v>20</v>
      </c>
      <c r="E111" s="56">
        <v>1</v>
      </c>
      <c r="F111" s="57">
        <v>0.36</v>
      </c>
      <c r="G111" s="56">
        <v>9.9</v>
      </c>
      <c r="H111" s="57">
        <v>45.6</v>
      </c>
      <c r="I111" s="61"/>
    </row>
    <row r="112" spans="1:9" s="37" customFormat="1" ht="29.25" customHeight="1">
      <c r="A112" s="130" t="s">
        <v>133</v>
      </c>
      <c r="B112" s="131"/>
      <c r="C112" s="131"/>
      <c r="D112" s="131"/>
      <c r="E112" s="131" t="s">
        <v>8</v>
      </c>
      <c r="F112" s="131"/>
      <c r="G112" s="131"/>
      <c r="H112" s="136" t="s">
        <v>9</v>
      </c>
      <c r="I112" s="77" t="s">
        <v>10</v>
      </c>
    </row>
    <row r="113" spans="1:9" s="37" customFormat="1" ht="24.75" customHeight="1">
      <c r="A113" s="132"/>
      <c r="B113" s="133"/>
      <c r="C113" s="133"/>
      <c r="D113" s="133"/>
      <c r="E113" s="78" t="s">
        <v>11</v>
      </c>
      <c r="F113" s="78" t="s">
        <v>12</v>
      </c>
      <c r="G113" s="78" t="s">
        <v>13</v>
      </c>
      <c r="H113" s="137"/>
      <c r="I113" s="79" t="s">
        <v>14</v>
      </c>
    </row>
    <row r="114" spans="1:9" s="37" customFormat="1" ht="27" customHeight="1" thickBot="1">
      <c r="A114" s="134"/>
      <c r="B114" s="135"/>
      <c r="C114" s="135"/>
      <c r="D114" s="135"/>
      <c r="E114" s="80">
        <f>E111+E110+E109+E108+E107+E106+E105+E103+E102+E100+E99+E98+E97+E96+E95+1.1+E94+E92+E90+E89+E88+E87+E86</f>
        <v>55.83</v>
      </c>
      <c r="F114" s="80">
        <f>F111+F110+F109+2.3+F108+F107+F106+F105+F103+F102+F100+F99+F98+0.08+F97+F96+F95+F94+F92+F90+F89+F88+F87+F86</f>
        <v>58.9266</v>
      </c>
      <c r="G114" s="80">
        <f>G111+G110+G109+G108+G107+G106-0.98+G105+G103+G102+G100+G99+G98+G97+G96+G95+G94+G92+G90+G89+G88+G87+G86</f>
        <v>261.68</v>
      </c>
      <c r="H114" s="80">
        <f>H111+H110+H109+18.9986+H108+H107+H106+H105+H103+H102+H100+H99+H98+H97+H96+H95+H94+H92+H90+H89+H88+H87+H86</f>
        <v>1864.5685999999998</v>
      </c>
      <c r="I114" s="82">
        <f>I111+I110+I109+I108+I107+I106+I105+I103+I102+I100+I99+I98+I97+I96+I95+I94+I92+I90+I89+I88+I87+I86</f>
        <v>44.400000000000006</v>
      </c>
    </row>
    <row r="115" spans="1:9" s="32" customFormat="1" ht="24.75" customHeight="1">
      <c r="A115" s="108" t="s">
        <v>134</v>
      </c>
      <c r="B115" s="109"/>
      <c r="C115" s="109"/>
      <c r="D115" s="109"/>
      <c r="E115" s="109"/>
      <c r="F115" s="109"/>
      <c r="G115" s="109"/>
      <c r="H115" s="109"/>
      <c r="I115" s="110"/>
    </row>
    <row r="116" spans="1:9" s="32" customFormat="1" ht="12.75">
      <c r="A116" s="4"/>
      <c r="B116" s="2"/>
      <c r="C116" s="2"/>
      <c r="D116" s="2"/>
      <c r="E116" s="2"/>
      <c r="F116" s="2"/>
      <c r="G116" s="2"/>
      <c r="H116" s="3"/>
      <c r="I116" s="22"/>
    </row>
    <row r="117" spans="1:9" s="32" customFormat="1" ht="12.75">
      <c r="A117" s="4">
        <v>4</v>
      </c>
      <c r="B117" s="36" t="s">
        <v>0</v>
      </c>
      <c r="C117" s="5">
        <v>4</v>
      </c>
      <c r="D117" s="2"/>
      <c r="E117" s="2"/>
      <c r="F117" s="2"/>
      <c r="G117" s="2"/>
      <c r="H117" s="3"/>
      <c r="I117" s="22"/>
    </row>
    <row r="118" spans="1:9" s="32" customFormat="1" ht="12.75">
      <c r="A118" s="4"/>
      <c r="B118" s="36" t="s">
        <v>1</v>
      </c>
      <c r="C118" s="5">
        <v>1</v>
      </c>
      <c r="D118" s="2"/>
      <c r="E118" s="2"/>
      <c r="F118" s="2"/>
      <c r="G118" s="2"/>
      <c r="H118" s="3"/>
      <c r="I118" s="22"/>
    </row>
    <row r="119" spans="1:9" s="32" customFormat="1" ht="12.75">
      <c r="A119" s="4"/>
      <c r="B119" s="36" t="s">
        <v>2</v>
      </c>
      <c r="C119" s="2" t="s">
        <v>78</v>
      </c>
      <c r="D119" s="139" t="s">
        <v>77</v>
      </c>
      <c r="E119" s="139"/>
      <c r="F119" s="139"/>
      <c r="G119" s="139"/>
      <c r="H119" s="139"/>
      <c r="I119" s="22"/>
    </row>
    <row r="120" spans="1:9" s="32" customFormat="1" ht="12.75">
      <c r="A120" s="4"/>
      <c r="B120" s="7" t="s">
        <v>3</v>
      </c>
      <c r="C120" s="2" t="s">
        <v>4</v>
      </c>
      <c r="D120" s="2"/>
      <c r="E120" s="2"/>
      <c r="F120" s="2"/>
      <c r="G120" s="2"/>
      <c r="H120" s="3"/>
      <c r="I120" s="22"/>
    </row>
    <row r="121" spans="1:9" s="32" customFormat="1" ht="12.75">
      <c r="A121" s="4"/>
      <c r="B121" s="2"/>
      <c r="C121" s="2"/>
      <c r="D121" s="2"/>
      <c r="E121" s="2"/>
      <c r="F121" s="2"/>
      <c r="G121" s="2"/>
      <c r="H121" s="3"/>
      <c r="I121" s="22"/>
    </row>
    <row r="122" spans="1:9" s="32" customFormat="1" ht="29.25" customHeight="1">
      <c r="A122" s="111" t="s">
        <v>5</v>
      </c>
      <c r="B122" s="129" t="s">
        <v>6</v>
      </c>
      <c r="C122" s="129"/>
      <c r="D122" s="129" t="s">
        <v>7</v>
      </c>
      <c r="E122" s="129" t="s">
        <v>8</v>
      </c>
      <c r="F122" s="129"/>
      <c r="G122" s="129"/>
      <c r="H122" s="127" t="s">
        <v>9</v>
      </c>
      <c r="I122" s="21" t="s">
        <v>10</v>
      </c>
    </row>
    <row r="123" spans="1:9" s="32" customFormat="1" ht="29.25" customHeight="1">
      <c r="A123" s="111"/>
      <c r="B123" s="129"/>
      <c r="C123" s="129"/>
      <c r="D123" s="129"/>
      <c r="E123" s="8" t="s">
        <v>11</v>
      </c>
      <c r="F123" s="8" t="s">
        <v>12</v>
      </c>
      <c r="G123" s="8" t="s">
        <v>13</v>
      </c>
      <c r="H123" s="127"/>
      <c r="I123" s="21" t="s">
        <v>14</v>
      </c>
    </row>
    <row r="124" spans="1:9" s="32" customFormat="1" ht="12.75">
      <c r="A124" s="118" t="s">
        <v>15</v>
      </c>
      <c r="B124" s="119"/>
      <c r="C124" s="119"/>
      <c r="D124" s="119"/>
      <c r="E124" s="119"/>
      <c r="F124" s="119"/>
      <c r="G124" s="119"/>
      <c r="H124" s="119"/>
      <c r="I124" s="120"/>
    </row>
    <row r="125" spans="1:9" s="32" customFormat="1" ht="15" customHeight="1">
      <c r="A125" s="60" t="s">
        <v>173</v>
      </c>
      <c r="B125" s="107" t="s">
        <v>188</v>
      </c>
      <c r="C125" s="107"/>
      <c r="D125" s="55">
        <v>150</v>
      </c>
      <c r="E125" s="56">
        <v>4.1</v>
      </c>
      <c r="F125" s="56">
        <v>4.7</v>
      </c>
      <c r="G125" s="56">
        <v>24.2</v>
      </c>
      <c r="H125" s="57">
        <v>156</v>
      </c>
      <c r="I125" s="58">
        <v>1.7</v>
      </c>
    </row>
    <row r="126" spans="1:9" s="32" customFormat="1" ht="26.25" customHeight="1">
      <c r="A126" s="54"/>
      <c r="B126" s="107" t="s">
        <v>44</v>
      </c>
      <c r="C126" s="107"/>
      <c r="D126" s="55">
        <v>7</v>
      </c>
      <c r="E126" s="57">
        <v>0.07</v>
      </c>
      <c r="F126" s="57">
        <v>5.5</v>
      </c>
      <c r="G126" s="57">
        <v>0.07</v>
      </c>
      <c r="H126" s="57">
        <v>49.6</v>
      </c>
      <c r="I126" s="70"/>
    </row>
    <row r="127" spans="1:9" s="32" customFormat="1" ht="14.25" customHeight="1">
      <c r="A127" s="60"/>
      <c r="B127" s="107" t="s">
        <v>81</v>
      </c>
      <c r="C127" s="107"/>
      <c r="D127" s="55">
        <v>20</v>
      </c>
      <c r="E127" s="56">
        <v>1.51</v>
      </c>
      <c r="F127" s="57">
        <v>0.5422</v>
      </c>
      <c r="G127" s="56">
        <v>9.72</v>
      </c>
      <c r="H127" s="57">
        <v>48.64</v>
      </c>
      <c r="I127" s="61"/>
    </row>
    <row r="128" spans="1:9" s="32" customFormat="1" ht="14.25" customHeight="1">
      <c r="A128" s="60">
        <v>395</v>
      </c>
      <c r="B128" s="107" t="s">
        <v>166</v>
      </c>
      <c r="C128" s="107"/>
      <c r="D128" s="55">
        <v>150</v>
      </c>
      <c r="E128" s="56">
        <v>2.2</v>
      </c>
      <c r="F128" s="56">
        <v>2.4</v>
      </c>
      <c r="G128" s="55">
        <v>14.2</v>
      </c>
      <c r="H128" s="56">
        <v>87.5</v>
      </c>
      <c r="I128" s="58">
        <v>1.4</v>
      </c>
    </row>
    <row r="129" spans="1:9" s="32" customFormat="1" ht="15" customHeight="1">
      <c r="A129" s="60"/>
      <c r="B129" s="107" t="s">
        <v>39</v>
      </c>
      <c r="C129" s="107"/>
      <c r="D129" s="55">
        <v>100</v>
      </c>
      <c r="E129" s="56">
        <v>0.33</v>
      </c>
      <c r="F129" s="56">
        <v>0</v>
      </c>
      <c r="G129" s="56">
        <v>10.3</v>
      </c>
      <c r="H129" s="57">
        <v>47.5</v>
      </c>
      <c r="I129" s="62">
        <v>5</v>
      </c>
    </row>
    <row r="130" spans="1:9" s="32" customFormat="1" ht="12.75">
      <c r="A130" s="118" t="s">
        <v>17</v>
      </c>
      <c r="B130" s="119"/>
      <c r="C130" s="119"/>
      <c r="D130" s="119"/>
      <c r="E130" s="119"/>
      <c r="F130" s="119"/>
      <c r="G130" s="119"/>
      <c r="H130" s="119"/>
      <c r="I130" s="120"/>
    </row>
    <row r="131" spans="1:9" s="32" customFormat="1" ht="15" customHeight="1">
      <c r="A131" s="63" t="s">
        <v>93</v>
      </c>
      <c r="B131" s="107" t="s">
        <v>95</v>
      </c>
      <c r="C131" s="107"/>
      <c r="D131" s="55">
        <v>100</v>
      </c>
      <c r="E131" s="56">
        <v>0.4</v>
      </c>
      <c r="F131" s="56">
        <v>0</v>
      </c>
      <c r="G131" s="56">
        <v>13.3</v>
      </c>
      <c r="H131" s="57">
        <v>56</v>
      </c>
      <c r="I131" s="62">
        <v>2.5</v>
      </c>
    </row>
    <row r="132" spans="1:9" s="32" customFormat="1" ht="12.75">
      <c r="A132" s="118" t="s">
        <v>18</v>
      </c>
      <c r="B132" s="119"/>
      <c r="C132" s="119"/>
      <c r="D132" s="119"/>
      <c r="E132" s="119"/>
      <c r="F132" s="119"/>
      <c r="G132" s="119"/>
      <c r="H132" s="119"/>
      <c r="I132" s="120"/>
    </row>
    <row r="133" spans="1:9" s="33" customFormat="1" ht="28.5" customHeight="1">
      <c r="A133" s="71">
        <v>19</v>
      </c>
      <c r="B133" s="112" t="s">
        <v>191</v>
      </c>
      <c r="C133" s="112"/>
      <c r="D133" s="66">
        <v>40</v>
      </c>
      <c r="E133" s="67">
        <v>0.3</v>
      </c>
      <c r="F133" s="67">
        <v>3.6</v>
      </c>
      <c r="G133" s="67">
        <v>0.9</v>
      </c>
      <c r="H133" s="68">
        <v>35.2</v>
      </c>
      <c r="I133" s="69">
        <v>4.2</v>
      </c>
    </row>
    <row r="134" spans="1:9" s="33" customFormat="1" ht="25.5" customHeight="1">
      <c r="A134" s="71" t="s">
        <v>190</v>
      </c>
      <c r="B134" s="112" t="s">
        <v>96</v>
      </c>
      <c r="C134" s="112"/>
      <c r="D134" s="66">
        <v>160</v>
      </c>
      <c r="E134" s="67">
        <v>5.1</v>
      </c>
      <c r="F134" s="67">
        <v>4.6</v>
      </c>
      <c r="G134" s="67">
        <v>10.2</v>
      </c>
      <c r="H134" s="68">
        <v>92.8</v>
      </c>
      <c r="I134" s="90">
        <v>4.55</v>
      </c>
    </row>
    <row r="135" spans="1:9" s="33" customFormat="1" ht="29.25" customHeight="1">
      <c r="A135" s="71">
        <v>302</v>
      </c>
      <c r="B135" s="112" t="s">
        <v>123</v>
      </c>
      <c r="C135" s="112"/>
      <c r="D135" s="66">
        <v>150</v>
      </c>
      <c r="E135" s="67">
        <v>8.1</v>
      </c>
      <c r="F135" s="67">
        <v>2.1</v>
      </c>
      <c r="G135" s="67">
        <v>13.9</v>
      </c>
      <c r="H135" s="68">
        <v>105.7</v>
      </c>
      <c r="I135" s="69">
        <v>7.4</v>
      </c>
    </row>
    <row r="136" spans="1:9" s="32" customFormat="1" ht="18" customHeight="1">
      <c r="A136" s="60"/>
      <c r="B136" s="107" t="s">
        <v>20</v>
      </c>
      <c r="C136" s="107"/>
      <c r="D136" s="55">
        <v>20</v>
      </c>
      <c r="E136" s="56">
        <v>1</v>
      </c>
      <c r="F136" s="57">
        <v>0.36</v>
      </c>
      <c r="G136" s="56">
        <v>9.9</v>
      </c>
      <c r="H136" s="57">
        <v>45.6</v>
      </c>
      <c r="I136" s="61"/>
    </row>
    <row r="137" spans="1:9" s="32" customFormat="1" ht="16.5" customHeight="1">
      <c r="A137" s="60"/>
      <c r="B137" s="107" t="s">
        <v>81</v>
      </c>
      <c r="C137" s="107"/>
      <c r="D137" s="55">
        <v>20</v>
      </c>
      <c r="E137" s="56">
        <v>1.51</v>
      </c>
      <c r="F137" s="57">
        <v>0.5422</v>
      </c>
      <c r="G137" s="56">
        <v>9.72</v>
      </c>
      <c r="H137" s="57">
        <v>48.64</v>
      </c>
      <c r="I137" s="61"/>
    </row>
    <row r="138" spans="1:9" s="33" customFormat="1" ht="18" customHeight="1">
      <c r="A138" s="71">
        <v>372</v>
      </c>
      <c r="B138" s="107" t="s">
        <v>192</v>
      </c>
      <c r="C138" s="107"/>
      <c r="D138" s="66">
        <v>150</v>
      </c>
      <c r="E138" s="67">
        <v>0.1</v>
      </c>
      <c r="F138" s="67">
        <v>0</v>
      </c>
      <c r="G138" s="67">
        <v>10</v>
      </c>
      <c r="H138" s="68">
        <v>41.5</v>
      </c>
      <c r="I138" s="69">
        <v>5</v>
      </c>
    </row>
    <row r="139" spans="1:9" s="32" customFormat="1" ht="12.75">
      <c r="A139" s="118" t="s">
        <v>21</v>
      </c>
      <c r="B139" s="119"/>
      <c r="C139" s="119"/>
      <c r="D139" s="119"/>
      <c r="E139" s="119"/>
      <c r="F139" s="119"/>
      <c r="G139" s="119"/>
      <c r="H139" s="119"/>
      <c r="I139" s="120"/>
    </row>
    <row r="140" spans="1:9" s="32" customFormat="1" ht="18" customHeight="1">
      <c r="A140" s="59" t="s">
        <v>189</v>
      </c>
      <c r="B140" s="107" t="s">
        <v>97</v>
      </c>
      <c r="C140" s="107"/>
      <c r="D140" s="55">
        <v>60</v>
      </c>
      <c r="E140" s="56">
        <v>3.9</v>
      </c>
      <c r="F140" s="56">
        <v>8.1</v>
      </c>
      <c r="G140" s="56">
        <v>30.8</v>
      </c>
      <c r="H140" s="57">
        <v>213.4</v>
      </c>
      <c r="I140" s="70">
        <v>0</v>
      </c>
    </row>
    <row r="141" spans="1:9" s="32" customFormat="1" ht="13.5" customHeight="1">
      <c r="A141" s="54"/>
      <c r="B141" s="107" t="s">
        <v>76</v>
      </c>
      <c r="C141" s="107"/>
      <c r="D141" s="55">
        <v>150</v>
      </c>
      <c r="E141" s="56">
        <v>4.3</v>
      </c>
      <c r="F141" s="56">
        <v>3.7</v>
      </c>
      <c r="G141" s="56">
        <v>6.7</v>
      </c>
      <c r="H141" s="57">
        <v>98</v>
      </c>
      <c r="I141" s="58">
        <v>1.3</v>
      </c>
    </row>
    <row r="142" spans="1:9" s="32" customFormat="1" ht="12.75">
      <c r="A142" s="118" t="s">
        <v>23</v>
      </c>
      <c r="B142" s="119"/>
      <c r="C142" s="119"/>
      <c r="D142" s="119"/>
      <c r="E142" s="119"/>
      <c r="F142" s="119"/>
      <c r="G142" s="119"/>
      <c r="H142" s="119"/>
      <c r="I142" s="120"/>
    </row>
    <row r="143" spans="1:9" s="32" customFormat="1" ht="14.25" customHeight="1">
      <c r="A143" s="60">
        <v>45</v>
      </c>
      <c r="B143" s="107" t="s">
        <v>19</v>
      </c>
      <c r="C143" s="107"/>
      <c r="D143" s="55">
        <v>40</v>
      </c>
      <c r="E143" s="56">
        <v>0.5</v>
      </c>
      <c r="F143" s="56">
        <v>3</v>
      </c>
      <c r="G143" s="56">
        <v>3.3</v>
      </c>
      <c r="H143" s="57">
        <v>52.3</v>
      </c>
      <c r="I143" s="58">
        <v>2.9</v>
      </c>
    </row>
    <row r="144" spans="1:9" s="32" customFormat="1" ht="15.75" customHeight="1">
      <c r="A144" s="60">
        <v>276</v>
      </c>
      <c r="B144" s="107" t="s">
        <v>40</v>
      </c>
      <c r="C144" s="107"/>
      <c r="D144" s="55">
        <v>170</v>
      </c>
      <c r="E144" s="56">
        <v>11.7</v>
      </c>
      <c r="F144" s="56">
        <v>9.3</v>
      </c>
      <c r="G144" s="56">
        <v>14.9</v>
      </c>
      <c r="H144" s="57">
        <v>300.6</v>
      </c>
      <c r="I144" s="58">
        <v>3.9</v>
      </c>
    </row>
    <row r="145" spans="1:9" s="32" customFormat="1" ht="18.75" customHeight="1">
      <c r="A145" s="60"/>
      <c r="B145" s="107" t="s">
        <v>16</v>
      </c>
      <c r="C145" s="107"/>
      <c r="D145" s="55">
        <v>20</v>
      </c>
      <c r="E145" s="56">
        <v>1.51</v>
      </c>
      <c r="F145" s="57">
        <v>0.5422</v>
      </c>
      <c r="G145" s="56">
        <v>9.72</v>
      </c>
      <c r="H145" s="57">
        <v>48.64</v>
      </c>
      <c r="I145" s="61"/>
    </row>
    <row r="146" spans="1:9" s="32" customFormat="1" ht="18" customHeight="1">
      <c r="A146" s="60"/>
      <c r="B146" s="107" t="s">
        <v>20</v>
      </c>
      <c r="C146" s="107"/>
      <c r="D146" s="55">
        <v>20</v>
      </c>
      <c r="E146" s="56">
        <v>1</v>
      </c>
      <c r="F146" s="57">
        <v>0.36</v>
      </c>
      <c r="G146" s="56">
        <v>9.9</v>
      </c>
      <c r="H146" s="57">
        <v>45.6</v>
      </c>
      <c r="I146" s="61"/>
    </row>
    <row r="147" spans="1:9" s="32" customFormat="1" ht="15.75" customHeight="1" thickBot="1">
      <c r="A147" s="60" t="s">
        <v>194</v>
      </c>
      <c r="B147" s="107" t="s">
        <v>193</v>
      </c>
      <c r="C147" s="107"/>
      <c r="D147" s="55">
        <v>150</v>
      </c>
      <c r="E147" s="56">
        <v>0.14</v>
      </c>
      <c r="F147" s="64">
        <v>0</v>
      </c>
      <c r="G147" s="56">
        <v>20.7</v>
      </c>
      <c r="H147" s="57">
        <v>85.9</v>
      </c>
      <c r="I147" s="62">
        <v>3</v>
      </c>
    </row>
    <row r="148" spans="1:9" s="34" customFormat="1" ht="25.5" customHeight="1">
      <c r="A148" s="130" t="s">
        <v>135</v>
      </c>
      <c r="B148" s="131"/>
      <c r="C148" s="131"/>
      <c r="D148" s="131"/>
      <c r="E148" s="131" t="s">
        <v>8</v>
      </c>
      <c r="F148" s="131"/>
      <c r="G148" s="131"/>
      <c r="H148" s="136" t="s">
        <v>9</v>
      </c>
      <c r="I148" s="77" t="s">
        <v>10</v>
      </c>
    </row>
    <row r="149" spans="1:9" s="34" customFormat="1" ht="34.5" customHeight="1">
      <c r="A149" s="132"/>
      <c r="B149" s="133"/>
      <c r="C149" s="133"/>
      <c r="D149" s="133"/>
      <c r="E149" s="78" t="s">
        <v>11</v>
      </c>
      <c r="F149" s="78" t="s">
        <v>12</v>
      </c>
      <c r="G149" s="78" t="s">
        <v>13</v>
      </c>
      <c r="H149" s="137"/>
      <c r="I149" s="79" t="s">
        <v>14</v>
      </c>
    </row>
    <row r="150" spans="1:9" s="34" customFormat="1" ht="36" customHeight="1" thickBot="1">
      <c r="A150" s="134"/>
      <c r="B150" s="135"/>
      <c r="C150" s="135"/>
      <c r="D150" s="135"/>
      <c r="E150" s="80">
        <f>E147+1.2+E146+E145+E144+E143+E141+E140+E137+E136+E135+E134+E133+E131+E129+E128+E127+E126+E125</f>
        <v>48.87</v>
      </c>
      <c r="F150" s="80">
        <f>F147+F146+F145+F144+1.99+F143+F141+F140+F138+0.08+F137+F136+F135+F134+F133+F131+F129+F128+F127+F126+F125</f>
        <v>51.41660000000001</v>
      </c>
      <c r="G150" s="80">
        <f>G147+G146+G145+G144+G143-0.0001+G141+G140+G138+G137+G136+G135+G134+G133+G131+G129+G128+G127+G126+G125</f>
        <v>222.42989999999998</v>
      </c>
      <c r="H150" s="80">
        <f>H147+H146+H145+H144+18+H143+H141+H140+H138+H137+H136+H135+H134+H133+H131+H129+H128+H127+H126+H125</f>
        <v>1677.12</v>
      </c>
      <c r="I150" s="82">
        <f>I147+I146+I145+I144+I143+I141+I140+I138+I137+I136+I135+I134+I133+I131+I129+I128+I127+I126+I125</f>
        <v>42.85</v>
      </c>
    </row>
    <row r="151" spans="1:9" s="33" customFormat="1" ht="24" customHeight="1">
      <c r="A151" s="108" t="s">
        <v>136</v>
      </c>
      <c r="B151" s="109"/>
      <c r="C151" s="109"/>
      <c r="D151" s="109"/>
      <c r="E151" s="109"/>
      <c r="F151" s="109"/>
      <c r="G151" s="109"/>
      <c r="H151" s="109"/>
      <c r="I151" s="110"/>
    </row>
    <row r="152" spans="1:9" s="32" customFormat="1" ht="12.75">
      <c r="A152" s="4"/>
      <c r="B152" s="2"/>
      <c r="C152" s="2"/>
      <c r="D152" s="2"/>
      <c r="E152" s="2"/>
      <c r="F152" s="2"/>
      <c r="G152" s="2"/>
      <c r="H152" s="3"/>
      <c r="I152" s="22"/>
    </row>
    <row r="153" spans="1:9" s="32" customFormat="1" ht="12.75">
      <c r="A153" s="4">
        <v>5</v>
      </c>
      <c r="B153" s="36" t="s">
        <v>0</v>
      </c>
      <c r="C153" s="5">
        <v>5</v>
      </c>
      <c r="D153" s="2"/>
      <c r="E153" s="2"/>
      <c r="F153" s="2"/>
      <c r="G153" s="2"/>
      <c r="H153" s="3"/>
      <c r="I153" s="22"/>
    </row>
    <row r="154" spans="1:9" s="32" customFormat="1" ht="12.75">
      <c r="A154" s="4"/>
      <c r="B154" s="36" t="s">
        <v>1</v>
      </c>
      <c r="C154" s="5">
        <v>1</v>
      </c>
      <c r="D154" s="2"/>
      <c r="E154" s="2"/>
      <c r="F154" s="2"/>
      <c r="G154" s="2"/>
      <c r="H154" s="3"/>
      <c r="I154" s="22"/>
    </row>
    <row r="155" spans="1:9" s="32" customFormat="1" ht="12.75">
      <c r="A155" s="4"/>
      <c r="B155" s="36" t="s">
        <v>2</v>
      </c>
      <c r="C155" s="2" t="s">
        <v>78</v>
      </c>
      <c r="D155" s="139" t="s">
        <v>77</v>
      </c>
      <c r="E155" s="139"/>
      <c r="F155" s="139"/>
      <c r="G155" s="139"/>
      <c r="H155" s="139"/>
      <c r="I155" s="22"/>
    </row>
    <row r="156" spans="1:9" s="12" customFormat="1" ht="11.25" customHeight="1">
      <c r="A156" s="4"/>
      <c r="B156" s="2"/>
      <c r="C156" s="2"/>
      <c r="D156" s="2"/>
      <c r="E156" s="2"/>
      <c r="F156" s="2"/>
      <c r="G156" s="2"/>
      <c r="H156" s="3"/>
      <c r="I156" s="22"/>
    </row>
    <row r="157" spans="1:9" s="32" customFormat="1" ht="12.75">
      <c r="A157" s="4"/>
      <c r="B157" s="7" t="s">
        <v>3</v>
      </c>
      <c r="C157" s="2" t="s">
        <v>4</v>
      </c>
      <c r="D157" s="2"/>
      <c r="E157" s="2"/>
      <c r="F157" s="2"/>
      <c r="G157" s="2"/>
      <c r="H157" s="3"/>
      <c r="I157" s="22"/>
    </row>
    <row r="158" spans="1:9" s="32" customFormat="1" ht="12.75">
      <c r="A158" s="4"/>
      <c r="B158" s="2"/>
      <c r="C158" s="2"/>
      <c r="D158" s="2"/>
      <c r="E158" s="2"/>
      <c r="F158" s="2"/>
      <c r="G158" s="2"/>
      <c r="H158" s="3"/>
      <c r="I158" s="22"/>
    </row>
    <row r="159" spans="1:9" s="32" customFormat="1" ht="31.5" customHeight="1">
      <c r="A159" s="111" t="s">
        <v>5</v>
      </c>
      <c r="B159" s="129" t="s">
        <v>6</v>
      </c>
      <c r="C159" s="129"/>
      <c r="D159" s="129" t="s">
        <v>7</v>
      </c>
      <c r="E159" s="129" t="s">
        <v>8</v>
      </c>
      <c r="F159" s="129"/>
      <c r="G159" s="129"/>
      <c r="H159" s="127" t="s">
        <v>9</v>
      </c>
      <c r="I159" s="21" t="s">
        <v>10</v>
      </c>
    </row>
    <row r="160" spans="1:9" s="32" customFormat="1" ht="33.75" customHeight="1">
      <c r="A160" s="111"/>
      <c r="B160" s="129"/>
      <c r="C160" s="129"/>
      <c r="D160" s="129"/>
      <c r="E160" s="8" t="s">
        <v>11</v>
      </c>
      <c r="F160" s="8" t="s">
        <v>12</v>
      </c>
      <c r="G160" s="8" t="s">
        <v>13</v>
      </c>
      <c r="H160" s="127"/>
      <c r="I160" s="21" t="s">
        <v>14</v>
      </c>
    </row>
    <row r="161" spans="1:9" s="32" customFormat="1" ht="12.75">
      <c r="A161" s="118" t="s">
        <v>15</v>
      </c>
      <c r="B161" s="119"/>
      <c r="C161" s="119"/>
      <c r="D161" s="119"/>
      <c r="E161" s="119"/>
      <c r="F161" s="119"/>
      <c r="G161" s="119"/>
      <c r="H161" s="119"/>
      <c r="I161" s="120"/>
    </row>
    <row r="162" spans="1:9" s="32" customFormat="1" ht="17.25" customHeight="1">
      <c r="A162" s="60">
        <v>231</v>
      </c>
      <c r="B162" s="107" t="s">
        <v>195</v>
      </c>
      <c r="C162" s="107"/>
      <c r="D162" s="55">
        <v>70</v>
      </c>
      <c r="E162" s="56">
        <v>11</v>
      </c>
      <c r="F162" s="56">
        <v>9.5</v>
      </c>
      <c r="G162" s="56">
        <v>7.4</v>
      </c>
      <c r="H162" s="57">
        <v>162.4</v>
      </c>
      <c r="I162" s="58">
        <v>0.2</v>
      </c>
    </row>
    <row r="163" spans="1:9" s="32" customFormat="1" ht="15.75" customHeight="1">
      <c r="A163" s="59"/>
      <c r="B163" s="142" t="s">
        <v>62</v>
      </c>
      <c r="C163" s="143"/>
      <c r="D163" s="55">
        <v>20</v>
      </c>
      <c r="E163" s="56">
        <v>0.1</v>
      </c>
      <c r="F163" s="56">
        <v>0.1</v>
      </c>
      <c r="G163" s="56">
        <v>4.8</v>
      </c>
      <c r="H163" s="57">
        <v>21.7</v>
      </c>
      <c r="I163" s="70">
        <v>0.15</v>
      </c>
    </row>
    <row r="164" spans="1:9" s="33" customFormat="1" ht="24.75" customHeight="1">
      <c r="A164" s="83"/>
      <c r="B164" s="112" t="s">
        <v>44</v>
      </c>
      <c r="C164" s="112"/>
      <c r="D164" s="66">
        <v>7</v>
      </c>
      <c r="E164" s="68">
        <v>0.07</v>
      </c>
      <c r="F164" s="68">
        <v>5.5</v>
      </c>
      <c r="G164" s="68">
        <v>0.07</v>
      </c>
      <c r="H164" s="68">
        <v>49.6</v>
      </c>
      <c r="I164" s="90"/>
    </row>
    <row r="165" spans="1:9" s="32" customFormat="1" ht="18.75" customHeight="1">
      <c r="A165" s="60"/>
      <c r="B165" s="107" t="s">
        <v>81</v>
      </c>
      <c r="C165" s="107"/>
      <c r="D165" s="55">
        <v>20</v>
      </c>
      <c r="E165" s="56">
        <v>1.51</v>
      </c>
      <c r="F165" s="57">
        <v>0.5422</v>
      </c>
      <c r="G165" s="56">
        <v>9.72</v>
      </c>
      <c r="H165" s="57">
        <v>48.64</v>
      </c>
      <c r="I165" s="61"/>
    </row>
    <row r="166" spans="1:9" s="32" customFormat="1" ht="14.25" customHeight="1">
      <c r="A166" s="60">
        <v>392</v>
      </c>
      <c r="B166" s="107" t="s">
        <v>67</v>
      </c>
      <c r="C166" s="107"/>
      <c r="D166" s="55">
        <v>150</v>
      </c>
      <c r="E166" s="56">
        <v>1</v>
      </c>
      <c r="F166" s="56">
        <v>1.2</v>
      </c>
      <c r="G166" s="56">
        <v>9.2</v>
      </c>
      <c r="H166" s="57">
        <v>52.4</v>
      </c>
      <c r="I166" s="58">
        <v>1.1</v>
      </c>
    </row>
    <row r="167" spans="1:9" s="32" customFormat="1" ht="14.25" customHeight="1">
      <c r="A167" s="60"/>
      <c r="B167" s="107" t="s">
        <v>41</v>
      </c>
      <c r="C167" s="107"/>
      <c r="D167" s="55">
        <v>50</v>
      </c>
      <c r="E167" s="57">
        <v>0.33</v>
      </c>
      <c r="F167" s="91">
        <v>0.005</v>
      </c>
      <c r="G167" s="57">
        <v>4.1</v>
      </c>
      <c r="H167" s="57">
        <v>23.6</v>
      </c>
      <c r="I167" s="70">
        <v>30</v>
      </c>
    </row>
    <row r="168" spans="1:9" s="32" customFormat="1" ht="12.75">
      <c r="A168" s="118" t="s">
        <v>17</v>
      </c>
      <c r="B168" s="119"/>
      <c r="C168" s="119"/>
      <c r="D168" s="119"/>
      <c r="E168" s="119"/>
      <c r="F168" s="119"/>
      <c r="G168" s="119"/>
      <c r="H168" s="119"/>
      <c r="I168" s="120"/>
    </row>
    <row r="169" spans="1:9" s="32" customFormat="1" ht="16.5" customHeight="1">
      <c r="A169" s="63" t="s">
        <v>93</v>
      </c>
      <c r="B169" s="107" t="s">
        <v>91</v>
      </c>
      <c r="C169" s="107"/>
      <c r="D169" s="55">
        <v>100</v>
      </c>
      <c r="E169" s="56">
        <v>0.1</v>
      </c>
      <c r="F169" s="64"/>
      <c r="G169" s="56">
        <v>10.3</v>
      </c>
      <c r="H169" s="57">
        <v>42</v>
      </c>
      <c r="I169" s="58">
        <v>0.8</v>
      </c>
    </row>
    <row r="170" spans="1:9" s="32" customFormat="1" ht="12.75">
      <c r="A170" s="118" t="s">
        <v>18</v>
      </c>
      <c r="B170" s="119"/>
      <c r="C170" s="119"/>
      <c r="D170" s="119"/>
      <c r="E170" s="119"/>
      <c r="F170" s="119"/>
      <c r="G170" s="119"/>
      <c r="H170" s="119"/>
      <c r="I170" s="120"/>
    </row>
    <row r="171" spans="1:9" s="33" customFormat="1" ht="30" customHeight="1">
      <c r="A171" s="83" t="s">
        <v>196</v>
      </c>
      <c r="B171" s="112" t="s">
        <v>197</v>
      </c>
      <c r="C171" s="112"/>
      <c r="D171" s="66">
        <v>40</v>
      </c>
      <c r="E171" s="67">
        <v>0.1</v>
      </c>
      <c r="F171" s="67">
        <v>3.8</v>
      </c>
      <c r="G171" s="67">
        <v>0.4</v>
      </c>
      <c r="H171" s="67">
        <v>27.1</v>
      </c>
      <c r="I171" s="69">
        <v>1.6</v>
      </c>
    </row>
    <row r="172" spans="1:9" s="32" customFormat="1" ht="17.25" customHeight="1">
      <c r="A172" s="60">
        <v>87</v>
      </c>
      <c r="B172" s="107" t="s">
        <v>42</v>
      </c>
      <c r="C172" s="107"/>
      <c r="D172" s="55">
        <v>150</v>
      </c>
      <c r="E172" s="56">
        <v>4.9</v>
      </c>
      <c r="F172" s="56">
        <v>2.8</v>
      </c>
      <c r="G172" s="56">
        <v>10.6</v>
      </c>
      <c r="H172" s="56">
        <v>105.7</v>
      </c>
      <c r="I172" s="58">
        <v>2.9</v>
      </c>
    </row>
    <row r="173" spans="1:9" s="33" customFormat="1" ht="26.25" customHeight="1">
      <c r="A173" s="71">
        <v>281</v>
      </c>
      <c r="B173" s="112" t="s">
        <v>198</v>
      </c>
      <c r="C173" s="112"/>
      <c r="D173" s="66">
        <v>55</v>
      </c>
      <c r="E173" s="67">
        <v>5.7</v>
      </c>
      <c r="F173" s="67">
        <v>7.1</v>
      </c>
      <c r="G173" s="67">
        <v>5.4</v>
      </c>
      <c r="H173" s="68">
        <v>126.5</v>
      </c>
      <c r="I173" s="69">
        <v>0.3</v>
      </c>
    </row>
    <row r="174" spans="1:9" s="32" customFormat="1" ht="15.75" customHeight="1">
      <c r="A174" s="60">
        <v>336</v>
      </c>
      <c r="B174" s="107" t="s">
        <v>30</v>
      </c>
      <c r="C174" s="107"/>
      <c r="D174" s="55">
        <v>110</v>
      </c>
      <c r="E174" s="56">
        <v>1</v>
      </c>
      <c r="F174" s="56">
        <v>2.6</v>
      </c>
      <c r="G174" s="56">
        <v>3.2</v>
      </c>
      <c r="H174" s="56">
        <v>49.9</v>
      </c>
      <c r="I174" s="58">
        <v>5.6</v>
      </c>
    </row>
    <row r="175" spans="1:9" s="33" customFormat="1" ht="18" customHeight="1">
      <c r="A175" s="71">
        <v>376</v>
      </c>
      <c r="B175" s="112" t="s">
        <v>278</v>
      </c>
      <c r="C175" s="112"/>
      <c r="D175" s="66">
        <v>150</v>
      </c>
      <c r="E175" s="67">
        <v>0.8</v>
      </c>
      <c r="F175" s="67">
        <v>0.1</v>
      </c>
      <c r="G175" s="67">
        <v>14.4</v>
      </c>
      <c r="H175" s="68">
        <v>62.7</v>
      </c>
      <c r="I175" s="69">
        <v>9</v>
      </c>
    </row>
    <row r="176" spans="1:9" s="32" customFormat="1" ht="19.5" customHeight="1">
      <c r="A176" s="60"/>
      <c r="B176" s="107" t="s">
        <v>16</v>
      </c>
      <c r="C176" s="107"/>
      <c r="D176" s="55">
        <v>20</v>
      </c>
      <c r="E176" s="56">
        <v>1.51</v>
      </c>
      <c r="F176" s="57">
        <v>0.5422</v>
      </c>
      <c r="G176" s="56">
        <v>9.72</v>
      </c>
      <c r="H176" s="57">
        <v>48.64</v>
      </c>
      <c r="I176" s="61"/>
    </row>
    <row r="177" spans="1:9" s="32" customFormat="1" ht="15" customHeight="1">
      <c r="A177" s="60"/>
      <c r="B177" s="107" t="s">
        <v>20</v>
      </c>
      <c r="C177" s="107"/>
      <c r="D177" s="55">
        <v>20</v>
      </c>
      <c r="E177" s="56">
        <v>1</v>
      </c>
      <c r="F177" s="57">
        <v>0.36</v>
      </c>
      <c r="G177" s="56">
        <v>9.9</v>
      </c>
      <c r="H177" s="57">
        <v>45.6</v>
      </c>
      <c r="I177" s="61"/>
    </row>
    <row r="178" spans="1:9" s="32" customFormat="1" ht="12.75">
      <c r="A178" s="118" t="s">
        <v>21</v>
      </c>
      <c r="B178" s="119"/>
      <c r="C178" s="119"/>
      <c r="D178" s="119"/>
      <c r="E178" s="119"/>
      <c r="F178" s="119"/>
      <c r="G178" s="119"/>
      <c r="H178" s="119"/>
      <c r="I178" s="120"/>
    </row>
    <row r="179" spans="1:9" s="92" customFormat="1" ht="18" customHeight="1">
      <c r="A179" s="71">
        <v>738</v>
      </c>
      <c r="B179" s="112" t="s">
        <v>199</v>
      </c>
      <c r="C179" s="112"/>
      <c r="D179" s="66">
        <v>60</v>
      </c>
      <c r="E179" s="67">
        <v>3.3</v>
      </c>
      <c r="F179" s="67">
        <v>1.8</v>
      </c>
      <c r="G179" s="67">
        <v>28.8</v>
      </c>
      <c r="H179" s="68">
        <v>157.2</v>
      </c>
      <c r="I179" s="69">
        <v>0.5</v>
      </c>
    </row>
    <row r="180" spans="1:9" s="32" customFormat="1" ht="15.75" customHeight="1">
      <c r="A180" s="54"/>
      <c r="B180" s="107" t="s">
        <v>43</v>
      </c>
      <c r="C180" s="107"/>
      <c r="D180" s="55">
        <v>150</v>
      </c>
      <c r="E180" s="56">
        <v>4.3</v>
      </c>
      <c r="F180" s="56">
        <v>3.7</v>
      </c>
      <c r="G180" s="56">
        <v>12</v>
      </c>
      <c r="H180" s="57">
        <v>109</v>
      </c>
      <c r="I180" s="58">
        <v>1.3</v>
      </c>
    </row>
    <row r="181" spans="1:9" s="32" customFormat="1" ht="12.75">
      <c r="A181" s="118" t="s">
        <v>23</v>
      </c>
      <c r="B181" s="119"/>
      <c r="C181" s="119"/>
      <c r="D181" s="119"/>
      <c r="E181" s="119"/>
      <c r="F181" s="119"/>
      <c r="G181" s="119"/>
      <c r="H181" s="119"/>
      <c r="I181" s="120"/>
    </row>
    <row r="182" spans="1:9" s="32" customFormat="1" ht="15" customHeight="1">
      <c r="A182" s="59"/>
      <c r="B182" s="107" t="s">
        <v>72</v>
      </c>
      <c r="C182" s="107"/>
      <c r="D182" s="55">
        <v>30</v>
      </c>
      <c r="E182" s="56">
        <v>0.4</v>
      </c>
      <c r="F182" s="56">
        <v>1.5</v>
      </c>
      <c r="G182" s="56">
        <v>1.9</v>
      </c>
      <c r="H182" s="57">
        <v>23.6</v>
      </c>
      <c r="I182" s="58">
        <v>2.4</v>
      </c>
    </row>
    <row r="183" spans="1:9" s="32" customFormat="1" ht="17.25" customHeight="1">
      <c r="A183" s="93">
        <v>315</v>
      </c>
      <c r="B183" s="142" t="s">
        <v>71</v>
      </c>
      <c r="C183" s="143"/>
      <c r="D183" s="55">
        <v>100</v>
      </c>
      <c r="E183" s="56">
        <v>2.3</v>
      </c>
      <c r="F183" s="56">
        <v>4.9</v>
      </c>
      <c r="G183" s="56">
        <v>15.5</v>
      </c>
      <c r="H183" s="57">
        <v>146.1</v>
      </c>
      <c r="I183" s="61"/>
    </row>
    <row r="184" spans="1:9" s="32" customFormat="1" ht="18" customHeight="1">
      <c r="A184" s="60">
        <v>301</v>
      </c>
      <c r="B184" s="107" t="s">
        <v>200</v>
      </c>
      <c r="C184" s="107"/>
      <c r="D184" s="55">
        <v>80</v>
      </c>
      <c r="E184" s="56">
        <v>7.4</v>
      </c>
      <c r="F184" s="56">
        <v>2.2</v>
      </c>
      <c r="G184" s="56">
        <v>1.2</v>
      </c>
      <c r="H184" s="57">
        <v>58.3</v>
      </c>
      <c r="I184" s="58">
        <v>0.2</v>
      </c>
    </row>
    <row r="185" spans="1:9" s="33" customFormat="1" ht="19.5" customHeight="1">
      <c r="A185" s="71">
        <v>374</v>
      </c>
      <c r="B185" s="112" t="s">
        <v>201</v>
      </c>
      <c r="C185" s="112"/>
      <c r="D185" s="66">
        <v>150</v>
      </c>
      <c r="E185" s="67">
        <v>0.2</v>
      </c>
      <c r="F185" s="67">
        <v>0.1</v>
      </c>
      <c r="G185" s="67">
        <v>11.4</v>
      </c>
      <c r="H185" s="68">
        <v>48.8</v>
      </c>
      <c r="I185" s="69">
        <v>8</v>
      </c>
    </row>
    <row r="186" spans="1:9" s="32" customFormat="1" ht="15.75" customHeight="1">
      <c r="A186" s="60"/>
      <c r="B186" s="107" t="s">
        <v>20</v>
      </c>
      <c r="C186" s="107"/>
      <c r="D186" s="55">
        <v>20</v>
      </c>
      <c r="E186" s="56">
        <v>1</v>
      </c>
      <c r="F186" s="57">
        <v>0.36</v>
      </c>
      <c r="G186" s="56">
        <v>9.9</v>
      </c>
      <c r="H186" s="57">
        <v>45.6</v>
      </c>
      <c r="I186" s="61"/>
    </row>
    <row r="187" spans="1:9" s="32" customFormat="1" ht="18" customHeight="1" thickBot="1">
      <c r="A187" s="60"/>
      <c r="B187" s="107" t="s">
        <v>81</v>
      </c>
      <c r="C187" s="107"/>
      <c r="D187" s="55">
        <v>20</v>
      </c>
      <c r="E187" s="56">
        <v>1.51</v>
      </c>
      <c r="F187" s="57">
        <v>0.5422</v>
      </c>
      <c r="G187" s="56">
        <v>9.72</v>
      </c>
      <c r="H187" s="57">
        <v>48.64</v>
      </c>
      <c r="I187" s="61"/>
    </row>
    <row r="188" spans="1:9" s="37" customFormat="1" ht="26.25" customHeight="1">
      <c r="A188" s="130" t="s">
        <v>155</v>
      </c>
      <c r="B188" s="131"/>
      <c r="C188" s="131"/>
      <c r="D188" s="131"/>
      <c r="E188" s="131" t="s">
        <v>8</v>
      </c>
      <c r="F188" s="131"/>
      <c r="G188" s="131"/>
      <c r="H188" s="136" t="s">
        <v>9</v>
      </c>
      <c r="I188" s="77" t="s">
        <v>10</v>
      </c>
    </row>
    <row r="189" spans="1:9" s="37" customFormat="1" ht="25.5" customHeight="1">
      <c r="A189" s="132"/>
      <c r="B189" s="133"/>
      <c r="C189" s="133"/>
      <c r="D189" s="133"/>
      <c r="E189" s="78" t="s">
        <v>11</v>
      </c>
      <c r="F189" s="78" t="s">
        <v>12</v>
      </c>
      <c r="G189" s="78" t="s">
        <v>13</v>
      </c>
      <c r="H189" s="137"/>
      <c r="I189" s="79" t="s">
        <v>14</v>
      </c>
    </row>
    <row r="190" spans="1:9" s="37" customFormat="1" ht="36" customHeight="1" thickBot="1">
      <c r="A190" s="134"/>
      <c r="B190" s="135"/>
      <c r="C190" s="135"/>
      <c r="D190" s="135"/>
      <c r="E190" s="80">
        <f>0.6+E187+E186+E185+E184+E183+E182+E180+E179+E177+E176+E175+E174+E173+E172+E171+E169+E167+E166+E165+E164+E163+E162</f>
        <v>50.13</v>
      </c>
      <c r="F190" s="80">
        <f>F187+F186+F185+F184+1.99+F183+F182+F180+F179+F177+F176+F175+F174+F173+F172+F171+F169+F167+F166+F165+F164+F163+F162</f>
        <v>51.24160000000001</v>
      </c>
      <c r="G190" s="80">
        <f>G187+G186+G185+G184-0.0001+G183+G182+G180+G179+G177+G176+G175+G174+G173+G172+G171+G169+G167+G166+G165+G164+G163+G162</f>
        <v>189.62990000000002</v>
      </c>
      <c r="H190" s="80">
        <f>H187+H186+H185+H184+22+H183+H182+H180+H179+H177+H176+H175+H174+H173+H172+H171+H169+H167+H166+H165+H164+H163+H162</f>
        <v>1525.72</v>
      </c>
      <c r="I190" s="80">
        <f>I187+I186+I185+I184+I183+I182+I180+I179+I177+I176+I175+I174+I173+I172+I171+I169+I167+I166+I165+I164+I163+I162</f>
        <v>64.05</v>
      </c>
    </row>
    <row r="191" spans="1:9" s="49" customFormat="1" ht="26.25" customHeight="1">
      <c r="A191" s="108" t="s">
        <v>137</v>
      </c>
      <c r="B191" s="109"/>
      <c r="C191" s="109"/>
      <c r="D191" s="109"/>
      <c r="E191" s="109"/>
      <c r="F191" s="109"/>
      <c r="G191" s="109"/>
      <c r="H191" s="109"/>
      <c r="I191" s="110"/>
    </row>
    <row r="192" spans="1:9" s="32" customFormat="1" ht="12.75">
      <c r="A192" s="4"/>
      <c r="B192" s="2"/>
      <c r="C192" s="2"/>
      <c r="D192" s="2"/>
      <c r="E192" s="2"/>
      <c r="F192" s="2"/>
      <c r="G192" s="2"/>
      <c r="H192" s="3"/>
      <c r="I192" s="22"/>
    </row>
    <row r="193" spans="1:9" s="32" customFormat="1" ht="12.75">
      <c r="A193" s="4">
        <v>6</v>
      </c>
      <c r="B193" s="36" t="s">
        <v>0</v>
      </c>
      <c r="C193" s="144">
        <v>1</v>
      </c>
      <c r="D193" s="144"/>
      <c r="E193" s="144"/>
      <c r="F193" s="144"/>
      <c r="G193" s="144"/>
      <c r="H193" s="144"/>
      <c r="I193" s="145"/>
    </row>
    <row r="194" spans="1:9" s="32" customFormat="1" ht="12.75">
      <c r="A194" s="4"/>
      <c r="B194" s="36" t="s">
        <v>1</v>
      </c>
      <c r="C194" s="5">
        <v>2</v>
      </c>
      <c r="D194" s="2"/>
      <c r="E194" s="2"/>
      <c r="F194" s="2"/>
      <c r="G194" s="2"/>
      <c r="H194" s="3"/>
      <c r="I194" s="22"/>
    </row>
    <row r="195" spans="1:9" s="32" customFormat="1" ht="12.75">
      <c r="A195" s="4"/>
      <c r="B195" s="36" t="s">
        <v>2</v>
      </c>
      <c r="C195" s="2" t="s">
        <v>78</v>
      </c>
      <c r="D195" s="139" t="s">
        <v>77</v>
      </c>
      <c r="E195" s="139"/>
      <c r="F195" s="139"/>
      <c r="G195" s="139"/>
      <c r="H195" s="139"/>
      <c r="I195" s="22"/>
    </row>
    <row r="196" spans="1:9" s="12" customFormat="1" ht="15" customHeight="1">
      <c r="A196" s="4"/>
      <c r="B196" s="2"/>
      <c r="C196" s="2"/>
      <c r="D196" s="2"/>
      <c r="E196" s="2"/>
      <c r="F196" s="2"/>
      <c r="G196" s="2"/>
      <c r="H196" s="3"/>
      <c r="I196" s="22"/>
    </row>
    <row r="197" spans="1:9" s="32" customFormat="1" ht="12.75">
      <c r="A197" s="4"/>
      <c r="B197" s="7" t="s">
        <v>3</v>
      </c>
      <c r="C197" s="2" t="s">
        <v>4</v>
      </c>
      <c r="D197" s="2"/>
      <c r="E197" s="2"/>
      <c r="F197" s="2"/>
      <c r="G197" s="2"/>
      <c r="H197" s="3"/>
      <c r="I197" s="22"/>
    </row>
    <row r="198" spans="1:9" s="32" customFormat="1" ht="12.75">
      <c r="A198" s="4"/>
      <c r="B198" s="2"/>
      <c r="C198" s="2"/>
      <c r="D198" s="2"/>
      <c r="E198" s="2"/>
      <c r="F198" s="2"/>
      <c r="G198" s="2"/>
      <c r="H198" s="3"/>
      <c r="I198" s="22"/>
    </row>
    <row r="199" spans="1:9" s="32" customFormat="1" ht="30" customHeight="1">
      <c r="A199" s="111" t="s">
        <v>5</v>
      </c>
      <c r="B199" s="129" t="s">
        <v>6</v>
      </c>
      <c r="C199" s="129"/>
      <c r="D199" s="129" t="s">
        <v>7</v>
      </c>
      <c r="E199" s="129" t="s">
        <v>8</v>
      </c>
      <c r="F199" s="129"/>
      <c r="G199" s="129"/>
      <c r="H199" s="127" t="s">
        <v>9</v>
      </c>
      <c r="I199" s="21" t="s">
        <v>10</v>
      </c>
    </row>
    <row r="200" spans="1:9" s="32" customFormat="1" ht="26.25" customHeight="1">
      <c r="A200" s="111"/>
      <c r="B200" s="129"/>
      <c r="C200" s="129"/>
      <c r="D200" s="129"/>
      <c r="E200" s="8" t="s">
        <v>11</v>
      </c>
      <c r="F200" s="8" t="s">
        <v>12</v>
      </c>
      <c r="G200" s="8" t="s">
        <v>13</v>
      </c>
      <c r="H200" s="127"/>
      <c r="I200" s="21" t="s">
        <v>14</v>
      </c>
    </row>
    <row r="201" spans="1:9" s="32" customFormat="1" ht="12.75">
      <c r="A201" s="118" t="s">
        <v>15</v>
      </c>
      <c r="B201" s="119"/>
      <c r="C201" s="119"/>
      <c r="D201" s="119"/>
      <c r="E201" s="119"/>
      <c r="F201" s="119"/>
      <c r="G201" s="119"/>
      <c r="H201" s="119"/>
      <c r="I201" s="120"/>
    </row>
    <row r="202" spans="1:9" s="33" customFormat="1" ht="16.5" customHeight="1">
      <c r="A202" s="60" t="s">
        <v>173</v>
      </c>
      <c r="B202" s="107" t="s">
        <v>202</v>
      </c>
      <c r="C202" s="107"/>
      <c r="D202" s="55">
        <v>150</v>
      </c>
      <c r="E202" s="56">
        <v>3.24</v>
      </c>
      <c r="F202" s="56">
        <v>7.8</v>
      </c>
      <c r="G202" s="56">
        <v>18.6</v>
      </c>
      <c r="H202" s="57">
        <v>207.6</v>
      </c>
      <c r="I202" s="58">
        <v>1.6</v>
      </c>
    </row>
    <row r="203" spans="1:9" s="33" customFormat="1" ht="25.5" customHeight="1">
      <c r="A203" s="83"/>
      <c r="B203" s="112" t="s">
        <v>44</v>
      </c>
      <c r="C203" s="112"/>
      <c r="D203" s="66">
        <v>10</v>
      </c>
      <c r="E203" s="67">
        <v>0.1</v>
      </c>
      <c r="F203" s="67">
        <v>7.8</v>
      </c>
      <c r="G203" s="67">
        <v>0.1</v>
      </c>
      <c r="H203" s="68">
        <v>70.9</v>
      </c>
      <c r="I203" s="94"/>
    </row>
    <row r="204" spans="1:9" s="32" customFormat="1" ht="18" customHeight="1">
      <c r="A204" s="60"/>
      <c r="B204" s="107" t="s">
        <v>81</v>
      </c>
      <c r="C204" s="107"/>
      <c r="D204" s="55">
        <v>20</v>
      </c>
      <c r="E204" s="56">
        <v>1.51</v>
      </c>
      <c r="F204" s="57">
        <v>0.5422</v>
      </c>
      <c r="G204" s="56">
        <v>9.72</v>
      </c>
      <c r="H204" s="57">
        <v>48.64</v>
      </c>
      <c r="I204" s="61"/>
    </row>
    <row r="205" spans="1:9" s="32" customFormat="1" ht="14.25" customHeight="1">
      <c r="A205" s="54">
        <v>397</v>
      </c>
      <c r="B205" s="107" t="s">
        <v>25</v>
      </c>
      <c r="C205" s="107"/>
      <c r="D205" s="55">
        <v>150</v>
      </c>
      <c r="E205" s="56">
        <v>2.84</v>
      </c>
      <c r="F205" s="56">
        <v>2.9</v>
      </c>
      <c r="G205" s="56">
        <v>18.8</v>
      </c>
      <c r="H205" s="57">
        <v>91</v>
      </c>
      <c r="I205" s="62">
        <v>1</v>
      </c>
    </row>
    <row r="206" spans="1:9" s="32" customFormat="1" ht="16.5" customHeight="1">
      <c r="A206" s="60"/>
      <c r="B206" s="107" t="s">
        <v>45</v>
      </c>
      <c r="C206" s="107"/>
      <c r="D206" s="55">
        <v>40</v>
      </c>
      <c r="E206" s="56">
        <v>0.3</v>
      </c>
      <c r="F206" s="56">
        <v>0.1</v>
      </c>
      <c r="G206" s="55">
        <v>3</v>
      </c>
      <c r="H206" s="57">
        <v>15.2</v>
      </c>
      <c r="I206" s="58">
        <v>4.5</v>
      </c>
    </row>
    <row r="207" spans="1:9" s="32" customFormat="1" ht="12.75">
      <c r="A207" s="118" t="s">
        <v>17</v>
      </c>
      <c r="B207" s="119"/>
      <c r="C207" s="119"/>
      <c r="D207" s="119"/>
      <c r="E207" s="119"/>
      <c r="F207" s="119"/>
      <c r="G207" s="119"/>
      <c r="H207" s="119"/>
      <c r="I207" s="120"/>
    </row>
    <row r="208" spans="1:9" s="32" customFormat="1" ht="16.5" customHeight="1">
      <c r="A208" s="63" t="s">
        <v>93</v>
      </c>
      <c r="B208" s="107" t="s">
        <v>64</v>
      </c>
      <c r="C208" s="107"/>
      <c r="D208" s="55">
        <v>100</v>
      </c>
      <c r="E208" s="56">
        <v>0.4</v>
      </c>
      <c r="F208" s="56">
        <v>0.1</v>
      </c>
      <c r="G208" s="56">
        <v>10.1</v>
      </c>
      <c r="H208" s="57">
        <v>43</v>
      </c>
      <c r="I208" s="62">
        <v>2</v>
      </c>
    </row>
    <row r="209" spans="1:9" s="32" customFormat="1" ht="12.75">
      <c r="A209" s="118" t="s">
        <v>18</v>
      </c>
      <c r="B209" s="119"/>
      <c r="C209" s="119"/>
      <c r="D209" s="119"/>
      <c r="E209" s="119"/>
      <c r="F209" s="119"/>
      <c r="G209" s="119"/>
      <c r="H209" s="119"/>
      <c r="I209" s="120"/>
    </row>
    <row r="210" spans="1:9" s="33" customFormat="1" ht="27.75" customHeight="1">
      <c r="A210" s="83">
        <v>14</v>
      </c>
      <c r="B210" s="112" t="s">
        <v>125</v>
      </c>
      <c r="C210" s="112"/>
      <c r="D210" s="66">
        <v>40</v>
      </c>
      <c r="E210" s="67">
        <v>0.3</v>
      </c>
      <c r="F210" s="67">
        <v>3.5</v>
      </c>
      <c r="G210" s="67">
        <v>1.8</v>
      </c>
      <c r="H210" s="68">
        <v>35.6</v>
      </c>
      <c r="I210" s="69">
        <v>8.7</v>
      </c>
    </row>
    <row r="211" spans="1:9" s="32" customFormat="1" ht="17.25" customHeight="1">
      <c r="A211" s="60" t="s">
        <v>203</v>
      </c>
      <c r="B211" s="107" t="s">
        <v>204</v>
      </c>
      <c r="C211" s="142"/>
      <c r="D211" s="55">
        <v>165</v>
      </c>
      <c r="E211" s="155">
        <v>2.84</v>
      </c>
      <c r="F211" s="56">
        <v>3.1</v>
      </c>
      <c r="G211" s="56">
        <v>10.9</v>
      </c>
      <c r="H211" s="57">
        <v>80.22</v>
      </c>
      <c r="I211" s="58">
        <v>4.5</v>
      </c>
    </row>
    <row r="212" spans="1:9" s="32" customFormat="1" ht="15" customHeight="1">
      <c r="A212" s="60">
        <v>295</v>
      </c>
      <c r="B212" s="107" t="s">
        <v>85</v>
      </c>
      <c r="C212" s="107"/>
      <c r="D212" s="55">
        <v>60</v>
      </c>
      <c r="E212" s="56">
        <v>7.64</v>
      </c>
      <c r="F212" s="56">
        <v>6.9</v>
      </c>
      <c r="G212" s="56">
        <v>4.7</v>
      </c>
      <c r="H212" s="57">
        <v>109.1</v>
      </c>
      <c r="I212" s="70">
        <v>1.93</v>
      </c>
    </row>
    <row r="213" spans="1:9" s="32" customFormat="1" ht="13.5" customHeight="1">
      <c r="A213" s="60">
        <v>354</v>
      </c>
      <c r="B213" s="142" t="s">
        <v>38</v>
      </c>
      <c r="C213" s="143"/>
      <c r="D213" s="55">
        <v>15</v>
      </c>
      <c r="E213" s="56">
        <v>0.2</v>
      </c>
      <c r="F213" s="56">
        <v>0.9</v>
      </c>
      <c r="G213" s="56">
        <v>1.2</v>
      </c>
      <c r="H213" s="56">
        <v>16.1</v>
      </c>
      <c r="I213" s="58">
        <v>0.24</v>
      </c>
    </row>
    <row r="214" spans="1:9" s="32" customFormat="1" ht="16.5" customHeight="1">
      <c r="A214" s="60">
        <v>321</v>
      </c>
      <c r="B214" s="107" t="s">
        <v>35</v>
      </c>
      <c r="C214" s="107"/>
      <c r="D214" s="55">
        <v>100</v>
      </c>
      <c r="E214" s="56">
        <v>2</v>
      </c>
      <c r="F214" s="56">
        <v>4.9</v>
      </c>
      <c r="G214" s="56">
        <v>11.6</v>
      </c>
      <c r="H214" s="57">
        <v>106</v>
      </c>
      <c r="I214" s="58">
        <v>5.5</v>
      </c>
    </row>
    <row r="215" spans="1:9" s="33" customFormat="1" ht="31.5" customHeight="1">
      <c r="A215" s="71">
        <v>376</v>
      </c>
      <c r="B215" s="107" t="s">
        <v>274</v>
      </c>
      <c r="C215" s="107"/>
      <c r="D215" s="66">
        <v>150</v>
      </c>
      <c r="E215" s="67">
        <v>0.5</v>
      </c>
      <c r="F215" s="67">
        <v>0.1</v>
      </c>
      <c r="G215" s="67">
        <v>19.9</v>
      </c>
      <c r="H215" s="68">
        <v>84.2</v>
      </c>
      <c r="I215" s="69">
        <v>5.5</v>
      </c>
    </row>
    <row r="216" spans="1:9" s="32" customFormat="1" ht="18" customHeight="1">
      <c r="A216" s="60"/>
      <c r="B216" s="107" t="s">
        <v>81</v>
      </c>
      <c r="C216" s="107"/>
      <c r="D216" s="55">
        <v>20</v>
      </c>
      <c r="E216" s="56">
        <v>1.51</v>
      </c>
      <c r="F216" s="57">
        <v>0.5422</v>
      </c>
      <c r="G216" s="56">
        <v>9.72</v>
      </c>
      <c r="H216" s="57">
        <v>48.64</v>
      </c>
      <c r="I216" s="61"/>
    </row>
    <row r="217" spans="1:9" s="32" customFormat="1" ht="18.75" customHeight="1">
      <c r="A217" s="60"/>
      <c r="B217" s="107" t="s">
        <v>20</v>
      </c>
      <c r="C217" s="107"/>
      <c r="D217" s="55">
        <v>20</v>
      </c>
      <c r="E217" s="56">
        <v>1</v>
      </c>
      <c r="F217" s="57">
        <v>0.36</v>
      </c>
      <c r="G217" s="56">
        <v>9.9</v>
      </c>
      <c r="H217" s="57">
        <v>45.6</v>
      </c>
      <c r="I217" s="61"/>
    </row>
    <row r="218" spans="1:9" s="32" customFormat="1" ht="12.75">
      <c r="A218" s="118" t="s">
        <v>21</v>
      </c>
      <c r="B218" s="119"/>
      <c r="C218" s="119"/>
      <c r="D218" s="119"/>
      <c r="E218" s="119"/>
      <c r="F218" s="119"/>
      <c r="G218" s="119"/>
      <c r="H218" s="119"/>
      <c r="I218" s="120"/>
    </row>
    <row r="219" spans="1:9" s="32" customFormat="1" ht="16.5" customHeight="1">
      <c r="A219" s="60">
        <v>458</v>
      </c>
      <c r="B219" s="107" t="s">
        <v>205</v>
      </c>
      <c r="C219" s="107"/>
      <c r="D219" s="55">
        <v>60</v>
      </c>
      <c r="E219" s="56">
        <v>7.9</v>
      </c>
      <c r="F219" s="56">
        <v>4.7</v>
      </c>
      <c r="G219" s="56">
        <v>25.1</v>
      </c>
      <c r="H219" s="57">
        <v>173.2</v>
      </c>
      <c r="I219" s="70">
        <v>0.08</v>
      </c>
    </row>
    <row r="220" spans="1:9" s="33" customFormat="1" ht="19.5" customHeight="1">
      <c r="A220" s="71"/>
      <c r="B220" s="112" t="s">
        <v>69</v>
      </c>
      <c r="C220" s="112"/>
      <c r="D220" s="66">
        <v>150</v>
      </c>
      <c r="E220" s="67">
        <v>4.3</v>
      </c>
      <c r="F220" s="67">
        <v>4.8</v>
      </c>
      <c r="G220" s="67">
        <v>7.1</v>
      </c>
      <c r="H220" s="68">
        <v>90</v>
      </c>
      <c r="I220" s="69">
        <v>12.8</v>
      </c>
    </row>
    <row r="221" spans="1:9" s="32" customFormat="1" ht="12.75">
      <c r="A221" s="118" t="s">
        <v>23</v>
      </c>
      <c r="B221" s="119"/>
      <c r="C221" s="119"/>
      <c r="D221" s="119"/>
      <c r="E221" s="119"/>
      <c r="F221" s="119"/>
      <c r="G221" s="119"/>
      <c r="H221" s="119"/>
      <c r="I221" s="120"/>
    </row>
    <row r="222" spans="1:9" s="33" customFormat="1" ht="30.75" customHeight="1">
      <c r="A222" s="65" t="s">
        <v>170</v>
      </c>
      <c r="B222" s="112" t="s">
        <v>56</v>
      </c>
      <c r="C222" s="112"/>
      <c r="D222" s="66">
        <v>40</v>
      </c>
      <c r="E222" s="67">
        <v>0.4</v>
      </c>
      <c r="F222" s="67">
        <v>3.1</v>
      </c>
      <c r="G222" s="67">
        <v>0.8</v>
      </c>
      <c r="H222" s="68">
        <v>32.6</v>
      </c>
      <c r="I222" s="69">
        <v>3.6</v>
      </c>
    </row>
    <row r="223" spans="1:9" s="32" customFormat="1" ht="15.75" customHeight="1">
      <c r="A223" s="60">
        <v>254</v>
      </c>
      <c r="B223" s="107" t="s">
        <v>206</v>
      </c>
      <c r="C223" s="107"/>
      <c r="D223" s="55">
        <v>50</v>
      </c>
      <c r="E223" s="56">
        <v>5.3</v>
      </c>
      <c r="F223" s="56">
        <v>2.4</v>
      </c>
      <c r="G223" s="56">
        <v>3.6</v>
      </c>
      <c r="H223" s="57">
        <v>70.8</v>
      </c>
      <c r="I223" s="61">
        <v>0</v>
      </c>
    </row>
    <row r="224" spans="1:9" s="32" customFormat="1" ht="17.25" customHeight="1">
      <c r="A224" s="60">
        <v>342</v>
      </c>
      <c r="B224" s="107" t="s">
        <v>68</v>
      </c>
      <c r="C224" s="107"/>
      <c r="D224" s="55">
        <v>100</v>
      </c>
      <c r="E224" s="56">
        <v>2.5</v>
      </c>
      <c r="F224" s="56">
        <v>4.1</v>
      </c>
      <c r="G224" s="56">
        <v>6.8</v>
      </c>
      <c r="H224" s="57">
        <v>118</v>
      </c>
      <c r="I224" s="58">
        <v>4.5</v>
      </c>
    </row>
    <row r="225" spans="1:9" s="32" customFormat="1" ht="17.25" customHeight="1">
      <c r="A225" s="60">
        <v>382</v>
      </c>
      <c r="B225" s="107" t="s">
        <v>208</v>
      </c>
      <c r="C225" s="107"/>
      <c r="D225" s="55">
        <v>150</v>
      </c>
      <c r="E225" s="56">
        <v>0.44</v>
      </c>
      <c r="F225" s="57">
        <v>0.05</v>
      </c>
      <c r="G225" s="56">
        <v>22.7</v>
      </c>
      <c r="H225" s="57">
        <v>128</v>
      </c>
      <c r="I225" s="58">
        <v>7</v>
      </c>
    </row>
    <row r="226" spans="1:9" s="32" customFormat="1" ht="19.5" customHeight="1">
      <c r="A226" s="60"/>
      <c r="B226" s="107" t="s">
        <v>81</v>
      </c>
      <c r="C226" s="107"/>
      <c r="D226" s="55">
        <v>20</v>
      </c>
      <c r="E226" s="56">
        <v>1.51</v>
      </c>
      <c r="F226" s="57">
        <v>0.5422</v>
      </c>
      <c r="G226" s="56">
        <v>9.72</v>
      </c>
      <c r="H226" s="57">
        <v>48.64</v>
      </c>
      <c r="I226" s="61"/>
    </row>
    <row r="227" spans="1:9" s="32" customFormat="1" ht="20.25" customHeight="1" thickBot="1">
      <c r="A227" s="60"/>
      <c r="B227" s="107" t="s">
        <v>20</v>
      </c>
      <c r="C227" s="107"/>
      <c r="D227" s="55">
        <v>20</v>
      </c>
      <c r="E227" s="56">
        <v>1</v>
      </c>
      <c r="F227" s="57">
        <v>0.36</v>
      </c>
      <c r="G227" s="56">
        <v>9.9</v>
      </c>
      <c r="H227" s="57">
        <v>45.6</v>
      </c>
      <c r="I227" s="61"/>
    </row>
    <row r="228" spans="1:9" s="37" customFormat="1" ht="30.75" customHeight="1">
      <c r="A228" s="130" t="s">
        <v>154</v>
      </c>
      <c r="B228" s="131"/>
      <c r="C228" s="131"/>
      <c r="D228" s="131"/>
      <c r="E228" s="131" t="s">
        <v>8</v>
      </c>
      <c r="F228" s="131"/>
      <c r="G228" s="131"/>
      <c r="H228" s="136" t="s">
        <v>9</v>
      </c>
      <c r="I228" s="77" t="s">
        <v>10</v>
      </c>
    </row>
    <row r="229" spans="1:9" s="37" customFormat="1" ht="24" customHeight="1">
      <c r="A229" s="132"/>
      <c r="B229" s="133"/>
      <c r="C229" s="133"/>
      <c r="D229" s="133"/>
      <c r="E229" s="78" t="s">
        <v>11</v>
      </c>
      <c r="F229" s="78" t="s">
        <v>12</v>
      </c>
      <c r="G229" s="78" t="s">
        <v>13</v>
      </c>
      <c r="H229" s="137"/>
      <c r="I229" s="79" t="s">
        <v>14</v>
      </c>
    </row>
    <row r="230" spans="1:9" s="37" customFormat="1" ht="36" customHeight="1" thickBot="1">
      <c r="A230" s="134"/>
      <c r="B230" s="135"/>
      <c r="C230" s="135"/>
      <c r="D230" s="135"/>
      <c r="E230" s="80">
        <f>E227+E226+E225+E224+E223+E222+E220+E219+E217+1.8+E216+E215+E214+E213+E212+E211+E210+E208+E206+E205+E204+E203+E202</f>
        <v>49.529999999999994</v>
      </c>
      <c r="F230" s="80">
        <f>F227+0.11+F226+F225+F224+F223+F222+F220+F219+F217+F216+F215+F214+F213+F212+F211+F210+F208+F206+F205+F204+F203+F202</f>
        <v>59.706599999999995</v>
      </c>
      <c r="G230" s="80">
        <f>G227+G226+G225+G224-0.0002+G223+G222+G220+G219+G217+G216+G215+G214+G213+G212+G211+G210+G208+G206+G205+G204+G203+G202</f>
        <v>215.75979999999998</v>
      </c>
      <c r="H230" s="80">
        <f>H227+H226+H225+H224+H223+H222+H220+H219+H217+12+H216+H215+H214+H213+H212+H211+H210+H208+H206+H205+H204+H203+H202</f>
        <v>1720.6400000000003</v>
      </c>
      <c r="I230" s="82">
        <f>I227+I226+I225+I224+I223+I222+I220+I219+I217+I216+I215+I214+I213+I212+I211+I210+I208+I206+I205+I204+I203+I202</f>
        <v>63.449999999999996</v>
      </c>
    </row>
    <row r="231" spans="1:9" s="32" customFormat="1" ht="20.25" customHeight="1">
      <c r="A231" s="108" t="s">
        <v>138</v>
      </c>
      <c r="B231" s="109"/>
      <c r="C231" s="109"/>
      <c r="D231" s="109"/>
      <c r="E231" s="109"/>
      <c r="F231" s="109"/>
      <c r="G231" s="109"/>
      <c r="H231" s="109"/>
      <c r="I231" s="110"/>
    </row>
    <row r="232" spans="1:9" s="32" customFormat="1" ht="12.75">
      <c r="A232" s="4"/>
      <c r="B232" s="2"/>
      <c r="C232" s="2"/>
      <c r="D232" s="2"/>
      <c r="E232" s="2"/>
      <c r="F232" s="2"/>
      <c r="G232" s="2"/>
      <c r="H232" s="3"/>
      <c r="I232" s="22"/>
    </row>
    <row r="233" spans="1:9" s="32" customFormat="1" ht="12.75">
      <c r="A233" s="4">
        <v>7</v>
      </c>
      <c r="B233" s="36" t="s">
        <v>0</v>
      </c>
      <c r="C233" s="5">
        <v>2</v>
      </c>
      <c r="D233" s="2"/>
      <c r="E233" s="2"/>
      <c r="F233" s="2"/>
      <c r="G233" s="2"/>
      <c r="H233" s="3"/>
      <c r="I233" s="22"/>
    </row>
    <row r="234" spans="1:9" s="32" customFormat="1" ht="12.75">
      <c r="A234" s="4"/>
      <c r="B234" s="36" t="s">
        <v>1</v>
      </c>
      <c r="C234" s="5">
        <v>2</v>
      </c>
      <c r="D234" s="2"/>
      <c r="E234" s="2"/>
      <c r="F234" s="2"/>
      <c r="G234" s="2"/>
      <c r="H234" s="3"/>
      <c r="I234" s="22"/>
    </row>
    <row r="235" spans="1:9" s="32" customFormat="1" ht="12.75">
      <c r="A235" s="4"/>
      <c r="B235" s="36" t="s">
        <v>2</v>
      </c>
      <c r="C235" s="2" t="s">
        <v>78</v>
      </c>
      <c r="D235" s="139" t="s">
        <v>77</v>
      </c>
      <c r="E235" s="139"/>
      <c r="F235" s="139"/>
      <c r="G235" s="139"/>
      <c r="H235" s="139"/>
      <c r="I235" s="22"/>
    </row>
    <row r="236" spans="1:9" s="32" customFormat="1" ht="15.75" customHeight="1">
      <c r="A236" s="4"/>
      <c r="B236" s="7" t="s">
        <v>3</v>
      </c>
      <c r="C236" s="2" t="s">
        <v>4</v>
      </c>
      <c r="D236" s="2"/>
      <c r="E236" s="2"/>
      <c r="F236" s="2"/>
      <c r="G236" s="2"/>
      <c r="H236" s="3"/>
      <c r="I236" s="22"/>
    </row>
    <row r="237" spans="1:9" s="32" customFormat="1" ht="12.75">
      <c r="A237" s="4"/>
      <c r="B237" s="2"/>
      <c r="C237" s="2"/>
      <c r="D237" s="2"/>
      <c r="E237" s="2"/>
      <c r="F237" s="2"/>
      <c r="G237" s="2"/>
      <c r="H237" s="3"/>
      <c r="I237" s="22"/>
    </row>
    <row r="238" spans="1:9" s="32" customFormat="1" ht="29.25" customHeight="1">
      <c r="A238" s="111" t="s">
        <v>5</v>
      </c>
      <c r="B238" s="129" t="s">
        <v>6</v>
      </c>
      <c r="C238" s="129"/>
      <c r="D238" s="129" t="s">
        <v>7</v>
      </c>
      <c r="E238" s="129" t="s">
        <v>8</v>
      </c>
      <c r="F238" s="129"/>
      <c r="G238" s="129"/>
      <c r="H238" s="127" t="s">
        <v>9</v>
      </c>
      <c r="I238" s="21" t="s">
        <v>10</v>
      </c>
    </row>
    <row r="239" spans="1:9" s="32" customFormat="1" ht="21.75" customHeight="1">
      <c r="A239" s="111"/>
      <c r="B239" s="129"/>
      <c r="C239" s="129"/>
      <c r="D239" s="129"/>
      <c r="E239" s="8" t="s">
        <v>11</v>
      </c>
      <c r="F239" s="8" t="s">
        <v>12</v>
      </c>
      <c r="G239" s="8" t="s">
        <v>13</v>
      </c>
      <c r="H239" s="127"/>
      <c r="I239" s="21" t="s">
        <v>14</v>
      </c>
    </row>
    <row r="240" spans="1:9" s="32" customFormat="1" ht="12.75">
      <c r="A240" s="118" t="s">
        <v>15</v>
      </c>
      <c r="B240" s="119"/>
      <c r="C240" s="119"/>
      <c r="D240" s="119"/>
      <c r="E240" s="119"/>
      <c r="F240" s="119"/>
      <c r="G240" s="119"/>
      <c r="H240" s="119"/>
      <c r="I240" s="120"/>
    </row>
    <row r="241" spans="1:9" s="32" customFormat="1" ht="15" customHeight="1">
      <c r="A241" s="60">
        <v>237</v>
      </c>
      <c r="B241" s="107" t="s">
        <v>46</v>
      </c>
      <c r="C241" s="107"/>
      <c r="D241" s="55">
        <v>75</v>
      </c>
      <c r="E241" s="56">
        <v>11.3</v>
      </c>
      <c r="F241" s="56">
        <v>9.5</v>
      </c>
      <c r="G241" s="56">
        <v>8.5</v>
      </c>
      <c r="H241" s="57">
        <v>188</v>
      </c>
      <c r="I241" s="58">
        <v>0.2</v>
      </c>
    </row>
    <row r="242" spans="1:9" s="32" customFormat="1" ht="13.5" customHeight="1">
      <c r="A242" s="60" t="s">
        <v>207</v>
      </c>
      <c r="B242" s="107" t="s">
        <v>47</v>
      </c>
      <c r="C242" s="107"/>
      <c r="D242" s="55">
        <v>20</v>
      </c>
      <c r="E242" s="56">
        <v>0.1</v>
      </c>
      <c r="F242" s="64">
        <v>0</v>
      </c>
      <c r="G242" s="56">
        <v>13.1</v>
      </c>
      <c r="H242" s="56">
        <v>60.5</v>
      </c>
      <c r="I242" s="58">
        <v>0.1</v>
      </c>
    </row>
    <row r="243" spans="1:9" s="32" customFormat="1" ht="17.25" customHeight="1">
      <c r="A243" s="60"/>
      <c r="B243" s="107" t="s">
        <v>81</v>
      </c>
      <c r="C243" s="107"/>
      <c r="D243" s="55">
        <v>20</v>
      </c>
      <c r="E243" s="56">
        <v>1.51</v>
      </c>
      <c r="F243" s="57">
        <v>0.5422</v>
      </c>
      <c r="G243" s="56">
        <v>9.72</v>
      </c>
      <c r="H243" s="57">
        <v>48.64</v>
      </c>
      <c r="I243" s="61"/>
    </row>
    <row r="244" spans="1:9" s="32" customFormat="1" ht="13.5" customHeight="1">
      <c r="A244" s="59" t="s">
        <v>209</v>
      </c>
      <c r="B244" s="107" t="s">
        <v>31</v>
      </c>
      <c r="C244" s="107"/>
      <c r="D244" s="55">
        <v>150</v>
      </c>
      <c r="E244" s="56">
        <v>1</v>
      </c>
      <c r="F244" s="56">
        <v>1.2</v>
      </c>
      <c r="G244" s="56">
        <v>9.2</v>
      </c>
      <c r="H244" s="57">
        <v>52.4</v>
      </c>
      <c r="I244" s="58">
        <v>3.8</v>
      </c>
    </row>
    <row r="245" spans="1:9" s="32" customFormat="1" ht="15" customHeight="1">
      <c r="A245" s="60"/>
      <c r="B245" s="107" t="s">
        <v>48</v>
      </c>
      <c r="C245" s="107"/>
      <c r="D245" s="55">
        <v>100</v>
      </c>
      <c r="E245" s="56">
        <v>1</v>
      </c>
      <c r="F245" s="56">
        <v>0.3</v>
      </c>
      <c r="G245" s="56">
        <v>8.9</v>
      </c>
      <c r="H245" s="57">
        <v>44</v>
      </c>
      <c r="I245" s="58">
        <v>5.4</v>
      </c>
    </row>
    <row r="246" spans="1:9" s="32" customFormat="1" ht="12.75">
      <c r="A246" s="118" t="s">
        <v>17</v>
      </c>
      <c r="B246" s="119"/>
      <c r="C246" s="119"/>
      <c r="D246" s="119"/>
      <c r="E246" s="119"/>
      <c r="F246" s="119"/>
      <c r="G246" s="119"/>
      <c r="H246" s="119"/>
      <c r="I246" s="120"/>
    </row>
    <row r="247" spans="1:9" s="32" customFormat="1" ht="15" customHeight="1">
      <c r="A247" s="63" t="s">
        <v>93</v>
      </c>
      <c r="B247" s="107" t="s">
        <v>98</v>
      </c>
      <c r="C247" s="107"/>
      <c r="D247" s="55">
        <v>100</v>
      </c>
      <c r="E247" s="56">
        <v>0.4</v>
      </c>
      <c r="F247" s="56">
        <v>0</v>
      </c>
      <c r="G247" s="56">
        <v>13.3</v>
      </c>
      <c r="H247" s="57">
        <v>56</v>
      </c>
      <c r="I247" s="62">
        <v>2.5</v>
      </c>
    </row>
    <row r="248" spans="1:9" s="32" customFormat="1" ht="12.75">
      <c r="A248" s="118" t="s">
        <v>18</v>
      </c>
      <c r="B248" s="119"/>
      <c r="C248" s="119"/>
      <c r="D248" s="119"/>
      <c r="E248" s="119"/>
      <c r="F248" s="119"/>
      <c r="G248" s="119"/>
      <c r="H248" s="119"/>
      <c r="I248" s="120"/>
    </row>
    <row r="249" spans="1:9" s="33" customFormat="1" ht="39" customHeight="1">
      <c r="A249" s="71">
        <v>34</v>
      </c>
      <c r="B249" s="112" t="s">
        <v>126</v>
      </c>
      <c r="C249" s="112"/>
      <c r="D249" s="66">
        <v>40</v>
      </c>
      <c r="E249" s="67">
        <v>0.6</v>
      </c>
      <c r="F249" s="67">
        <v>3.9</v>
      </c>
      <c r="G249" s="66">
        <v>3</v>
      </c>
      <c r="H249" s="68">
        <v>49.6</v>
      </c>
      <c r="I249" s="69">
        <v>3.6</v>
      </c>
    </row>
    <row r="250" spans="1:9" s="33" customFormat="1" ht="28.5" customHeight="1">
      <c r="A250" s="71" t="s">
        <v>210</v>
      </c>
      <c r="B250" s="112" t="s">
        <v>211</v>
      </c>
      <c r="C250" s="112"/>
      <c r="D250" s="66">
        <v>165</v>
      </c>
      <c r="E250" s="67">
        <v>5.4</v>
      </c>
      <c r="F250" s="67">
        <v>7.2</v>
      </c>
      <c r="G250" s="67">
        <v>13.9</v>
      </c>
      <c r="H250" s="68">
        <v>106.6</v>
      </c>
      <c r="I250" s="90">
        <v>5.2</v>
      </c>
    </row>
    <row r="251" spans="1:9" s="32" customFormat="1" ht="18" customHeight="1">
      <c r="A251" s="60">
        <v>258</v>
      </c>
      <c r="B251" s="142" t="s">
        <v>254</v>
      </c>
      <c r="C251" s="143"/>
      <c r="D251" s="55">
        <v>55</v>
      </c>
      <c r="E251" s="56">
        <v>6.24</v>
      </c>
      <c r="F251" s="56">
        <v>2.2</v>
      </c>
      <c r="G251" s="56">
        <v>5.8</v>
      </c>
      <c r="H251" s="57">
        <v>82.6</v>
      </c>
      <c r="I251" s="58">
        <v>0.1</v>
      </c>
    </row>
    <row r="252" spans="1:9" s="32" customFormat="1" ht="27.75" customHeight="1">
      <c r="A252" s="156" t="s">
        <v>212</v>
      </c>
      <c r="B252" s="107" t="s">
        <v>213</v>
      </c>
      <c r="C252" s="107"/>
      <c r="D252" s="55">
        <v>100</v>
      </c>
      <c r="E252" s="56">
        <v>2.7</v>
      </c>
      <c r="F252" s="56">
        <v>7.1</v>
      </c>
      <c r="G252" s="56">
        <v>6.3</v>
      </c>
      <c r="H252" s="57">
        <v>130.6</v>
      </c>
      <c r="I252" s="58">
        <v>6.5</v>
      </c>
    </row>
    <row r="253" spans="1:9" s="32" customFormat="1" ht="15.75" customHeight="1">
      <c r="A253" s="60" t="s">
        <v>194</v>
      </c>
      <c r="B253" s="107" t="s">
        <v>193</v>
      </c>
      <c r="C253" s="107"/>
      <c r="D253" s="55">
        <v>150</v>
      </c>
      <c r="E253" s="56">
        <v>0.14</v>
      </c>
      <c r="F253" s="64">
        <v>0</v>
      </c>
      <c r="G253" s="56">
        <v>20.7</v>
      </c>
      <c r="H253" s="57">
        <v>85.9</v>
      </c>
      <c r="I253" s="62">
        <v>3</v>
      </c>
    </row>
    <row r="254" spans="1:9" s="32" customFormat="1" ht="15.75" customHeight="1">
      <c r="A254" s="60"/>
      <c r="B254" s="107" t="s">
        <v>20</v>
      </c>
      <c r="C254" s="107"/>
      <c r="D254" s="55">
        <v>20</v>
      </c>
      <c r="E254" s="56">
        <v>1</v>
      </c>
      <c r="F254" s="57">
        <v>0.36</v>
      </c>
      <c r="G254" s="56">
        <v>9.9</v>
      </c>
      <c r="H254" s="57">
        <v>45.6</v>
      </c>
      <c r="I254" s="61"/>
    </row>
    <row r="255" spans="1:9" s="32" customFormat="1" ht="15.75" customHeight="1">
      <c r="A255" s="60"/>
      <c r="B255" s="107" t="s">
        <v>81</v>
      </c>
      <c r="C255" s="107"/>
      <c r="D255" s="55">
        <v>20</v>
      </c>
      <c r="E255" s="56">
        <v>1.51</v>
      </c>
      <c r="F255" s="57">
        <v>0.5422</v>
      </c>
      <c r="G255" s="56">
        <v>9.72</v>
      </c>
      <c r="H255" s="57">
        <v>48.64</v>
      </c>
      <c r="I255" s="61"/>
    </row>
    <row r="256" spans="1:9" s="32" customFormat="1" ht="12.75">
      <c r="A256" s="118" t="s">
        <v>21</v>
      </c>
      <c r="B256" s="119"/>
      <c r="C256" s="119"/>
      <c r="D256" s="119"/>
      <c r="E256" s="119"/>
      <c r="F256" s="119"/>
      <c r="G256" s="119"/>
      <c r="H256" s="119"/>
      <c r="I256" s="120"/>
    </row>
    <row r="257" spans="1:9" s="32" customFormat="1" ht="14.25" customHeight="1">
      <c r="A257" s="60" t="s">
        <v>214</v>
      </c>
      <c r="B257" s="107" t="s">
        <v>118</v>
      </c>
      <c r="C257" s="107"/>
      <c r="D257" s="55">
        <v>50</v>
      </c>
      <c r="E257" s="56">
        <v>3.74</v>
      </c>
      <c r="F257" s="56">
        <v>6.5</v>
      </c>
      <c r="G257" s="56">
        <v>30.1</v>
      </c>
      <c r="H257" s="57">
        <v>196.1</v>
      </c>
      <c r="I257" s="58">
        <v>2.3</v>
      </c>
    </row>
    <row r="258" spans="1:9" s="32" customFormat="1" ht="15" customHeight="1">
      <c r="A258" s="54"/>
      <c r="B258" s="107" t="s">
        <v>22</v>
      </c>
      <c r="C258" s="107"/>
      <c r="D258" s="55">
        <v>150</v>
      </c>
      <c r="E258" s="56">
        <v>4.3</v>
      </c>
      <c r="F258" s="56">
        <v>3.6</v>
      </c>
      <c r="G258" s="56">
        <v>12</v>
      </c>
      <c r="H258" s="57">
        <v>84</v>
      </c>
      <c r="I258" s="58">
        <v>1.1</v>
      </c>
    </row>
    <row r="259" spans="1:9" s="32" customFormat="1" ht="12.75">
      <c r="A259" s="118" t="s">
        <v>23</v>
      </c>
      <c r="B259" s="119"/>
      <c r="C259" s="119"/>
      <c r="D259" s="119"/>
      <c r="E259" s="119"/>
      <c r="F259" s="119"/>
      <c r="G259" s="119"/>
      <c r="H259" s="119"/>
      <c r="I259" s="120"/>
    </row>
    <row r="260" spans="1:9" s="33" customFormat="1" ht="27.75" customHeight="1">
      <c r="A260" s="71">
        <v>15</v>
      </c>
      <c r="B260" s="112" t="s">
        <v>215</v>
      </c>
      <c r="C260" s="112"/>
      <c r="D260" s="66">
        <v>40</v>
      </c>
      <c r="E260" s="67">
        <v>0.2</v>
      </c>
      <c r="F260" s="67">
        <v>3</v>
      </c>
      <c r="G260" s="67">
        <v>1.1</v>
      </c>
      <c r="H260" s="68">
        <v>60.1</v>
      </c>
      <c r="I260" s="69">
        <v>6.6</v>
      </c>
    </row>
    <row r="261" spans="1:9" s="32" customFormat="1" ht="18.75" customHeight="1">
      <c r="A261" s="60" t="s">
        <v>172</v>
      </c>
      <c r="B261" s="107" t="s">
        <v>171</v>
      </c>
      <c r="C261" s="107"/>
      <c r="D261" s="55">
        <v>125</v>
      </c>
      <c r="E261" s="56">
        <v>10.4</v>
      </c>
      <c r="F261" s="56">
        <v>8.4</v>
      </c>
      <c r="G261" s="56">
        <v>18.6</v>
      </c>
      <c r="H261" s="56">
        <v>204.2</v>
      </c>
      <c r="I261" s="58">
        <v>5.5</v>
      </c>
    </row>
    <row r="262" spans="1:9" s="32" customFormat="1" ht="15" customHeight="1">
      <c r="A262" s="60"/>
      <c r="B262" s="107" t="s">
        <v>16</v>
      </c>
      <c r="C262" s="107"/>
      <c r="D262" s="55">
        <v>20</v>
      </c>
      <c r="E262" s="56">
        <v>1.51</v>
      </c>
      <c r="F262" s="57">
        <v>0.5422</v>
      </c>
      <c r="G262" s="56">
        <v>9.72</v>
      </c>
      <c r="H262" s="57">
        <v>48.64</v>
      </c>
      <c r="I262" s="61"/>
    </row>
    <row r="263" spans="1:9" s="32" customFormat="1" ht="14.25" customHeight="1">
      <c r="A263" s="60"/>
      <c r="B263" s="107" t="s">
        <v>20</v>
      </c>
      <c r="C263" s="107"/>
      <c r="D263" s="55">
        <v>20</v>
      </c>
      <c r="E263" s="56">
        <v>1</v>
      </c>
      <c r="F263" s="57">
        <v>0.36</v>
      </c>
      <c r="G263" s="56">
        <v>9.9</v>
      </c>
      <c r="H263" s="57">
        <v>45.6</v>
      </c>
      <c r="I263" s="61"/>
    </row>
    <row r="264" spans="1:9" s="32" customFormat="1" ht="14.25" customHeight="1" thickBot="1">
      <c r="A264" s="60">
        <v>392</v>
      </c>
      <c r="B264" s="107" t="s">
        <v>67</v>
      </c>
      <c r="C264" s="107"/>
      <c r="D264" s="55">
        <v>150</v>
      </c>
      <c r="E264" s="56">
        <v>1</v>
      </c>
      <c r="F264" s="56">
        <v>1.2</v>
      </c>
      <c r="G264" s="56">
        <v>9.2</v>
      </c>
      <c r="H264" s="57">
        <v>52.4</v>
      </c>
      <c r="I264" s="58">
        <v>1.1</v>
      </c>
    </row>
    <row r="265" spans="1:9" s="37" customFormat="1" ht="26.25" customHeight="1">
      <c r="A265" s="130" t="s">
        <v>156</v>
      </c>
      <c r="B265" s="131"/>
      <c r="C265" s="131"/>
      <c r="D265" s="131"/>
      <c r="E265" s="131" t="s">
        <v>8</v>
      </c>
      <c r="F265" s="131"/>
      <c r="G265" s="131"/>
      <c r="H265" s="136" t="s">
        <v>9</v>
      </c>
      <c r="I265" s="77" t="s">
        <v>10</v>
      </c>
    </row>
    <row r="266" spans="1:9" s="37" customFormat="1" ht="25.5" customHeight="1">
      <c r="A266" s="132"/>
      <c r="B266" s="133"/>
      <c r="C266" s="133"/>
      <c r="D266" s="133"/>
      <c r="E266" s="78" t="s">
        <v>11</v>
      </c>
      <c r="F266" s="78" t="s">
        <v>12</v>
      </c>
      <c r="G266" s="78" t="s">
        <v>13</v>
      </c>
      <c r="H266" s="137"/>
      <c r="I266" s="79" t="s">
        <v>14</v>
      </c>
    </row>
    <row r="267" spans="1:9" s="37" customFormat="1" ht="24.75" customHeight="1" thickBot="1">
      <c r="A267" s="134"/>
      <c r="B267" s="135"/>
      <c r="C267" s="135"/>
      <c r="D267" s="135"/>
      <c r="E267" s="80">
        <f>E264+E263+E262-0.0001+E261+E260+E258+E257+E255+E254+E253+E252+E251+E250+E249+E247+E245+E244+E243+E242+E241</f>
        <v>55.04990000000001</v>
      </c>
      <c r="F267" s="80">
        <f>F264+F263+1.89+F262+F261+F260+F258+F257+F255+F254+F253+F252+F251+F250+F249+F247+F245+F244+F243+F242+F241</f>
        <v>58.336600000000004</v>
      </c>
      <c r="G267" s="80">
        <f>G264+G263+G262+G261+G260-0.001+G258+G257+G255+G254+G253+G252+G251+G250+G249+G247+G245+G244+G243+G242+G241</f>
        <v>222.65900000000002</v>
      </c>
      <c r="H267" s="80">
        <f>H264+H263+H262+H261+H260+H258+H257+H255+H254+H253+18.66+H252+H251+H250+H249+H247+H245+H244+H243+H242+H241</f>
        <v>1708.78</v>
      </c>
      <c r="I267" s="82">
        <f>I264+I263+I262+I261+I260+I258+I257+I255+I254+I253+I252+I251+I250+I249+I247+I245+I244+I243+I242+I241</f>
        <v>47</v>
      </c>
    </row>
    <row r="268" spans="1:9" s="37" customFormat="1" ht="14.25" customHeight="1" thickBot="1">
      <c r="A268" s="50"/>
      <c r="B268" s="51"/>
      <c r="C268" s="51"/>
      <c r="D268" s="51"/>
      <c r="E268" s="52"/>
      <c r="F268" s="52"/>
      <c r="G268" s="52"/>
      <c r="H268" s="52"/>
      <c r="I268" s="53"/>
    </row>
    <row r="269" spans="1:9" s="33" customFormat="1" ht="18" customHeight="1">
      <c r="A269" s="115" t="s">
        <v>139</v>
      </c>
      <c r="B269" s="116"/>
      <c r="C269" s="116"/>
      <c r="D269" s="116"/>
      <c r="E269" s="116"/>
      <c r="F269" s="116"/>
      <c r="G269" s="116"/>
      <c r="H269" s="116"/>
      <c r="I269" s="117"/>
    </row>
    <row r="270" spans="1:9" s="32" customFormat="1" ht="12.75">
      <c r="A270" s="4"/>
      <c r="B270" s="2"/>
      <c r="C270" s="2"/>
      <c r="D270" s="2"/>
      <c r="E270" s="2"/>
      <c r="F270" s="2"/>
      <c r="G270" s="2"/>
      <c r="H270" s="3"/>
      <c r="I270" s="22"/>
    </row>
    <row r="271" spans="1:9" s="32" customFormat="1" ht="12.75">
      <c r="A271" s="4">
        <v>8</v>
      </c>
      <c r="B271" s="36" t="s">
        <v>0</v>
      </c>
      <c r="C271" s="5">
        <v>3</v>
      </c>
      <c r="D271" s="2"/>
      <c r="E271" s="2"/>
      <c r="F271" s="2"/>
      <c r="G271" s="2"/>
      <c r="H271" s="3"/>
      <c r="I271" s="22"/>
    </row>
    <row r="272" spans="1:9" s="32" customFormat="1" ht="12.75">
      <c r="A272" s="4"/>
      <c r="B272" s="36" t="s">
        <v>1</v>
      </c>
      <c r="C272" s="5">
        <v>2</v>
      </c>
      <c r="D272" s="2"/>
      <c r="E272" s="2"/>
      <c r="F272" s="2"/>
      <c r="G272" s="2"/>
      <c r="H272" s="3"/>
      <c r="I272" s="22"/>
    </row>
    <row r="273" spans="1:9" s="32" customFormat="1" ht="12.75">
      <c r="A273" s="4"/>
      <c r="B273" s="36" t="s">
        <v>2</v>
      </c>
      <c r="C273" s="6" t="s">
        <v>78</v>
      </c>
      <c r="D273" s="139" t="s">
        <v>77</v>
      </c>
      <c r="E273" s="139"/>
      <c r="F273" s="139"/>
      <c r="G273" s="139"/>
      <c r="H273" s="139"/>
      <c r="I273" s="22"/>
    </row>
    <row r="274" spans="1:9" s="12" customFormat="1" ht="12.75" customHeight="1">
      <c r="A274" s="4"/>
      <c r="B274" s="2"/>
      <c r="C274" s="2"/>
      <c r="D274" s="2"/>
      <c r="E274" s="2"/>
      <c r="F274" s="2"/>
      <c r="G274" s="2"/>
      <c r="H274" s="3"/>
      <c r="I274" s="22"/>
    </row>
    <row r="275" spans="1:9" s="32" customFormat="1" ht="12.75">
      <c r="A275" s="4"/>
      <c r="B275" s="7" t="s">
        <v>3</v>
      </c>
      <c r="C275" s="6" t="s">
        <v>4</v>
      </c>
      <c r="D275" s="2"/>
      <c r="E275" s="2"/>
      <c r="F275" s="2"/>
      <c r="G275" s="2"/>
      <c r="H275" s="3"/>
      <c r="I275" s="22"/>
    </row>
    <row r="276" spans="1:9" s="32" customFormat="1" ht="12.75">
      <c r="A276" s="4"/>
      <c r="B276" s="2"/>
      <c r="C276" s="2"/>
      <c r="D276" s="2"/>
      <c r="E276" s="2"/>
      <c r="F276" s="2"/>
      <c r="G276" s="2"/>
      <c r="H276" s="3"/>
      <c r="I276" s="22"/>
    </row>
    <row r="277" spans="1:9" s="32" customFormat="1" ht="31.5" customHeight="1">
      <c r="A277" s="111" t="s">
        <v>5</v>
      </c>
      <c r="B277" s="129" t="s">
        <v>6</v>
      </c>
      <c r="C277" s="129"/>
      <c r="D277" s="129" t="s">
        <v>7</v>
      </c>
      <c r="E277" s="129" t="s">
        <v>8</v>
      </c>
      <c r="F277" s="129"/>
      <c r="G277" s="129"/>
      <c r="H277" s="127" t="s">
        <v>9</v>
      </c>
      <c r="I277" s="21" t="s">
        <v>10</v>
      </c>
    </row>
    <row r="278" spans="1:9" s="32" customFormat="1" ht="21" customHeight="1">
      <c r="A278" s="111"/>
      <c r="B278" s="129"/>
      <c r="C278" s="129"/>
      <c r="D278" s="129"/>
      <c r="E278" s="8" t="s">
        <v>11</v>
      </c>
      <c r="F278" s="8" t="s">
        <v>12</v>
      </c>
      <c r="G278" s="8" t="s">
        <v>13</v>
      </c>
      <c r="H278" s="127"/>
      <c r="I278" s="21" t="s">
        <v>14</v>
      </c>
    </row>
    <row r="279" spans="1:9" s="32" customFormat="1" ht="12.75">
      <c r="A279" s="118" t="s">
        <v>15</v>
      </c>
      <c r="B279" s="119"/>
      <c r="C279" s="119"/>
      <c r="D279" s="119"/>
      <c r="E279" s="119"/>
      <c r="F279" s="119"/>
      <c r="G279" s="119"/>
      <c r="H279" s="119"/>
      <c r="I279" s="120"/>
    </row>
    <row r="280" spans="1:9" s="32" customFormat="1" ht="15.75" customHeight="1">
      <c r="A280" s="60">
        <v>190</v>
      </c>
      <c r="B280" s="107" t="s">
        <v>216</v>
      </c>
      <c r="C280" s="107"/>
      <c r="D280" s="55">
        <v>150</v>
      </c>
      <c r="E280" s="56">
        <v>5.8</v>
      </c>
      <c r="F280" s="56">
        <v>4.8</v>
      </c>
      <c r="G280" s="56">
        <v>32.2</v>
      </c>
      <c r="H280" s="57">
        <v>268.8</v>
      </c>
      <c r="I280" s="70">
        <v>2.2</v>
      </c>
    </row>
    <row r="281" spans="1:9" s="32" customFormat="1" ht="16.5" customHeight="1">
      <c r="A281" s="60">
        <v>361</v>
      </c>
      <c r="B281" s="142" t="s">
        <v>217</v>
      </c>
      <c r="C281" s="143"/>
      <c r="D281" s="55">
        <v>15</v>
      </c>
      <c r="E281" s="91">
        <v>0.008</v>
      </c>
      <c r="F281" s="91">
        <v>0.003</v>
      </c>
      <c r="G281" s="57">
        <v>2</v>
      </c>
      <c r="H281" s="57">
        <v>7.8</v>
      </c>
      <c r="I281" s="58">
        <v>0.6</v>
      </c>
    </row>
    <row r="282" spans="1:9" s="33" customFormat="1" ht="26.25" customHeight="1">
      <c r="A282" s="83"/>
      <c r="B282" s="112" t="s">
        <v>44</v>
      </c>
      <c r="C282" s="112"/>
      <c r="D282" s="66">
        <v>7</v>
      </c>
      <c r="E282" s="68">
        <v>0.07</v>
      </c>
      <c r="F282" s="68">
        <v>5.5</v>
      </c>
      <c r="G282" s="68">
        <v>0.07</v>
      </c>
      <c r="H282" s="68">
        <v>49.6</v>
      </c>
      <c r="I282" s="90"/>
    </row>
    <row r="283" spans="1:9" s="32" customFormat="1" ht="17.25" customHeight="1">
      <c r="A283" s="60"/>
      <c r="B283" s="107" t="s">
        <v>81</v>
      </c>
      <c r="C283" s="107"/>
      <c r="D283" s="55">
        <v>20</v>
      </c>
      <c r="E283" s="56">
        <v>1.51</v>
      </c>
      <c r="F283" s="57">
        <v>0.5422</v>
      </c>
      <c r="G283" s="56">
        <v>9.72</v>
      </c>
      <c r="H283" s="57">
        <v>48.64</v>
      </c>
      <c r="I283" s="61"/>
    </row>
    <row r="284" spans="1:9" s="32" customFormat="1" ht="14.25" customHeight="1">
      <c r="A284" s="60">
        <v>395</v>
      </c>
      <c r="B284" s="107" t="s">
        <v>166</v>
      </c>
      <c r="C284" s="107"/>
      <c r="D284" s="55">
        <v>150</v>
      </c>
      <c r="E284" s="56">
        <v>2.2</v>
      </c>
      <c r="F284" s="56">
        <v>2.4</v>
      </c>
      <c r="G284" s="55">
        <v>14.2</v>
      </c>
      <c r="H284" s="56">
        <v>87.5</v>
      </c>
      <c r="I284" s="58">
        <v>1.4</v>
      </c>
    </row>
    <row r="285" spans="1:9" s="32" customFormat="1" ht="12.75">
      <c r="A285" s="118" t="s">
        <v>17</v>
      </c>
      <c r="B285" s="119"/>
      <c r="C285" s="119"/>
      <c r="D285" s="119"/>
      <c r="E285" s="119"/>
      <c r="F285" s="119"/>
      <c r="G285" s="119"/>
      <c r="H285" s="119"/>
      <c r="I285" s="120"/>
    </row>
    <row r="286" spans="1:9" s="32" customFormat="1" ht="17.25" customHeight="1">
      <c r="A286" s="63" t="s">
        <v>93</v>
      </c>
      <c r="B286" s="107" t="s">
        <v>99</v>
      </c>
      <c r="C286" s="107"/>
      <c r="D286" s="55">
        <v>100</v>
      </c>
      <c r="E286" s="56">
        <v>0.1</v>
      </c>
      <c r="F286" s="64"/>
      <c r="G286" s="56">
        <v>10.3</v>
      </c>
      <c r="H286" s="57">
        <v>42</v>
      </c>
      <c r="I286" s="58">
        <v>0.8</v>
      </c>
    </row>
    <row r="287" spans="1:9" s="32" customFormat="1" ht="12.75">
      <c r="A287" s="4"/>
      <c r="B287" s="2"/>
      <c r="C287" s="2"/>
      <c r="D287" s="2"/>
      <c r="E287" s="2"/>
      <c r="F287" s="2"/>
      <c r="G287" s="2"/>
      <c r="H287" s="3"/>
      <c r="I287" s="22"/>
    </row>
    <row r="288" spans="1:9" s="32" customFormat="1" ht="12.75">
      <c r="A288" s="118" t="s">
        <v>18</v>
      </c>
      <c r="B288" s="119"/>
      <c r="C288" s="119"/>
      <c r="D288" s="119"/>
      <c r="E288" s="119"/>
      <c r="F288" s="119"/>
      <c r="G288" s="119"/>
      <c r="H288" s="119"/>
      <c r="I288" s="120"/>
    </row>
    <row r="289" spans="1:9" s="33" customFormat="1" ht="26.25" customHeight="1">
      <c r="A289" s="71">
        <v>13</v>
      </c>
      <c r="B289" s="112" t="s">
        <v>79</v>
      </c>
      <c r="C289" s="112"/>
      <c r="D289" s="66">
        <v>40</v>
      </c>
      <c r="E289" s="67">
        <v>0.2</v>
      </c>
      <c r="F289" s="67">
        <v>2.9</v>
      </c>
      <c r="G289" s="66">
        <v>1</v>
      </c>
      <c r="H289" s="68">
        <v>30.6</v>
      </c>
      <c r="I289" s="69">
        <v>4.3</v>
      </c>
    </row>
    <row r="290" spans="1:9" s="33" customFormat="1" ht="14.25" customHeight="1">
      <c r="A290" s="71" t="s">
        <v>218</v>
      </c>
      <c r="B290" s="112" t="s">
        <v>219</v>
      </c>
      <c r="C290" s="112"/>
      <c r="D290" s="66">
        <v>165</v>
      </c>
      <c r="E290" s="67">
        <v>3.1</v>
      </c>
      <c r="F290" s="67">
        <v>3.8</v>
      </c>
      <c r="G290" s="67">
        <v>5.3</v>
      </c>
      <c r="H290" s="68">
        <v>135.6</v>
      </c>
      <c r="I290" s="90">
        <v>6.5</v>
      </c>
    </row>
    <row r="291" spans="1:9" s="33" customFormat="1" ht="26.25" customHeight="1">
      <c r="A291" s="71">
        <v>302</v>
      </c>
      <c r="B291" s="112" t="s">
        <v>123</v>
      </c>
      <c r="C291" s="112"/>
      <c r="D291" s="66">
        <v>170</v>
      </c>
      <c r="E291" s="67">
        <v>9.24</v>
      </c>
      <c r="F291" s="67">
        <v>2.4</v>
      </c>
      <c r="G291" s="67">
        <v>15.75</v>
      </c>
      <c r="H291" s="68">
        <v>119.79</v>
      </c>
      <c r="I291" s="90">
        <v>8.38</v>
      </c>
    </row>
    <row r="292" spans="1:9" s="33" customFormat="1" ht="27.75" customHeight="1">
      <c r="A292" s="71">
        <v>376</v>
      </c>
      <c r="B292" s="113" t="s">
        <v>276</v>
      </c>
      <c r="C292" s="114"/>
      <c r="D292" s="66">
        <v>150</v>
      </c>
      <c r="E292" s="68">
        <v>0.33</v>
      </c>
      <c r="F292" s="68">
        <v>0.01</v>
      </c>
      <c r="G292" s="68">
        <v>20.83</v>
      </c>
      <c r="H292" s="68">
        <v>84.8</v>
      </c>
      <c r="I292" s="69">
        <v>4.6</v>
      </c>
    </row>
    <row r="293" spans="1:9" s="32" customFormat="1" ht="21.75" customHeight="1">
      <c r="A293" s="60"/>
      <c r="B293" s="107" t="s">
        <v>81</v>
      </c>
      <c r="C293" s="107"/>
      <c r="D293" s="55">
        <v>20</v>
      </c>
      <c r="E293" s="56">
        <v>1.51</v>
      </c>
      <c r="F293" s="57">
        <v>0.5422</v>
      </c>
      <c r="G293" s="56">
        <v>9.72</v>
      </c>
      <c r="H293" s="57">
        <v>48.64</v>
      </c>
      <c r="I293" s="61"/>
    </row>
    <row r="294" spans="1:9" s="32" customFormat="1" ht="16.5" customHeight="1">
      <c r="A294" s="60"/>
      <c r="B294" s="107" t="s">
        <v>20</v>
      </c>
      <c r="C294" s="107"/>
      <c r="D294" s="55">
        <v>20</v>
      </c>
      <c r="E294" s="56">
        <v>1</v>
      </c>
      <c r="F294" s="57">
        <v>0.36</v>
      </c>
      <c r="G294" s="56">
        <v>9.9</v>
      </c>
      <c r="H294" s="57">
        <v>45.6</v>
      </c>
      <c r="I294" s="61"/>
    </row>
    <row r="295" spans="1:9" s="32" customFormat="1" ht="12.75">
      <c r="A295" s="118" t="s">
        <v>21</v>
      </c>
      <c r="B295" s="119"/>
      <c r="C295" s="119"/>
      <c r="D295" s="119"/>
      <c r="E295" s="119"/>
      <c r="F295" s="119"/>
      <c r="G295" s="119"/>
      <c r="H295" s="119"/>
      <c r="I295" s="120"/>
    </row>
    <row r="296" spans="1:9" s="33" customFormat="1" ht="21.75" customHeight="1">
      <c r="A296" s="71">
        <v>738</v>
      </c>
      <c r="B296" s="112" t="s">
        <v>220</v>
      </c>
      <c r="C296" s="112"/>
      <c r="D296" s="66">
        <v>60</v>
      </c>
      <c r="E296" s="67">
        <v>4</v>
      </c>
      <c r="F296" s="67">
        <v>2.9</v>
      </c>
      <c r="G296" s="67">
        <v>30.4</v>
      </c>
      <c r="H296" s="68">
        <v>158.6</v>
      </c>
      <c r="I296" s="90">
        <v>0.04</v>
      </c>
    </row>
    <row r="297" spans="1:9" s="32" customFormat="1" ht="15.75" customHeight="1" thickBot="1">
      <c r="A297" s="95"/>
      <c r="B297" s="138" t="s">
        <v>49</v>
      </c>
      <c r="C297" s="138"/>
      <c r="D297" s="74">
        <v>150</v>
      </c>
      <c r="E297" s="96">
        <v>4.3</v>
      </c>
      <c r="F297" s="96">
        <v>3.7</v>
      </c>
      <c r="G297" s="96">
        <v>6.7</v>
      </c>
      <c r="H297" s="75">
        <v>101</v>
      </c>
      <c r="I297" s="97">
        <v>1.3</v>
      </c>
    </row>
    <row r="298" spans="1:9" s="32" customFormat="1" ht="12.75">
      <c r="A298" s="148" t="s">
        <v>23</v>
      </c>
      <c r="B298" s="149"/>
      <c r="C298" s="149"/>
      <c r="D298" s="149"/>
      <c r="E298" s="149"/>
      <c r="F298" s="149"/>
      <c r="G298" s="149"/>
      <c r="H298" s="149"/>
      <c r="I298" s="150"/>
    </row>
    <row r="299" spans="1:9" s="32" customFormat="1" ht="15" customHeight="1">
      <c r="A299" s="60">
        <v>45</v>
      </c>
      <c r="B299" s="107" t="s">
        <v>19</v>
      </c>
      <c r="C299" s="107"/>
      <c r="D299" s="55">
        <v>40</v>
      </c>
      <c r="E299" s="56">
        <v>0.5</v>
      </c>
      <c r="F299" s="56">
        <v>3</v>
      </c>
      <c r="G299" s="56">
        <v>3.3</v>
      </c>
      <c r="H299" s="57">
        <v>52.3</v>
      </c>
      <c r="I299" s="58">
        <v>2.9</v>
      </c>
    </row>
    <row r="300" spans="1:9" s="32" customFormat="1" ht="15.75" customHeight="1">
      <c r="A300" s="60">
        <v>317</v>
      </c>
      <c r="B300" s="107" t="s">
        <v>100</v>
      </c>
      <c r="C300" s="107"/>
      <c r="D300" s="55">
        <v>100</v>
      </c>
      <c r="E300" s="56">
        <v>3.5</v>
      </c>
      <c r="F300" s="56">
        <v>4.5</v>
      </c>
      <c r="G300" s="56">
        <v>18.6</v>
      </c>
      <c r="H300" s="57">
        <v>150</v>
      </c>
      <c r="I300" s="61"/>
    </row>
    <row r="301" spans="1:9" s="32" customFormat="1" ht="17.25" customHeight="1">
      <c r="A301" s="60" t="s">
        <v>182</v>
      </c>
      <c r="B301" s="107" t="s">
        <v>34</v>
      </c>
      <c r="C301" s="107"/>
      <c r="D301" s="55">
        <v>70</v>
      </c>
      <c r="E301" s="56">
        <v>5.4</v>
      </c>
      <c r="F301" s="56">
        <v>3.1</v>
      </c>
      <c r="G301" s="56">
        <v>4.2</v>
      </c>
      <c r="H301" s="57">
        <v>89.82</v>
      </c>
      <c r="I301" s="58">
        <v>1.8</v>
      </c>
    </row>
    <row r="302" spans="1:9" s="32" customFormat="1" ht="15" customHeight="1">
      <c r="A302" s="60"/>
      <c r="B302" s="107" t="s">
        <v>20</v>
      </c>
      <c r="C302" s="107"/>
      <c r="D302" s="55">
        <v>20</v>
      </c>
      <c r="E302" s="56">
        <v>1</v>
      </c>
      <c r="F302" s="57">
        <v>0.36</v>
      </c>
      <c r="G302" s="56">
        <v>9.9</v>
      </c>
      <c r="H302" s="57">
        <v>45.6</v>
      </c>
      <c r="I302" s="61"/>
    </row>
    <row r="303" spans="1:9" s="32" customFormat="1" ht="15" customHeight="1">
      <c r="A303" s="60"/>
      <c r="B303" s="107" t="s">
        <v>81</v>
      </c>
      <c r="C303" s="107"/>
      <c r="D303" s="55">
        <v>20</v>
      </c>
      <c r="E303" s="56">
        <v>1.51</v>
      </c>
      <c r="F303" s="57">
        <v>0.5422</v>
      </c>
      <c r="G303" s="56">
        <v>9.72</v>
      </c>
      <c r="H303" s="57">
        <v>48.64</v>
      </c>
      <c r="I303" s="61"/>
    </row>
    <row r="304" spans="1:9" s="32" customFormat="1" ht="14.25" customHeight="1" thickBot="1">
      <c r="A304" s="60">
        <v>392</v>
      </c>
      <c r="B304" s="107" t="s">
        <v>67</v>
      </c>
      <c r="C304" s="107"/>
      <c r="D304" s="55">
        <v>150</v>
      </c>
      <c r="E304" s="56">
        <v>1</v>
      </c>
      <c r="F304" s="56">
        <v>1.2</v>
      </c>
      <c r="G304" s="56">
        <v>9.2</v>
      </c>
      <c r="H304" s="57">
        <v>52.4</v>
      </c>
      <c r="I304" s="58">
        <v>1.1</v>
      </c>
    </row>
    <row r="305" spans="1:9" s="37" customFormat="1" ht="27.75" customHeight="1">
      <c r="A305" s="130" t="s">
        <v>157</v>
      </c>
      <c r="B305" s="131"/>
      <c r="C305" s="131"/>
      <c r="D305" s="131"/>
      <c r="E305" s="131" t="s">
        <v>8</v>
      </c>
      <c r="F305" s="131"/>
      <c r="G305" s="131"/>
      <c r="H305" s="136" t="s">
        <v>9</v>
      </c>
      <c r="I305" s="77" t="s">
        <v>10</v>
      </c>
    </row>
    <row r="306" spans="1:9" s="37" customFormat="1" ht="24.75" customHeight="1">
      <c r="A306" s="132"/>
      <c r="B306" s="133"/>
      <c r="C306" s="133"/>
      <c r="D306" s="133"/>
      <c r="E306" s="78" t="s">
        <v>11</v>
      </c>
      <c r="F306" s="78" t="s">
        <v>12</v>
      </c>
      <c r="G306" s="78" t="s">
        <v>13</v>
      </c>
      <c r="H306" s="137"/>
      <c r="I306" s="79" t="s">
        <v>14</v>
      </c>
    </row>
    <row r="307" spans="1:9" s="37" customFormat="1" ht="24" customHeight="1" thickBot="1">
      <c r="A307" s="134"/>
      <c r="B307" s="135"/>
      <c r="C307" s="135"/>
      <c r="D307" s="135"/>
      <c r="E307" s="80">
        <f>E304+E303+E302+E301+E300+E299+E297+E296+E294+E293+E292+E291+E290+E289+E286+E284+E283+E282+E281+E280</f>
        <v>46.278000000000006</v>
      </c>
      <c r="F307" s="80">
        <f>F304+F303+F302+F301+F300+F299+F297+F296+F294+F293+F292+F291+F290+F289+F286+F284+F283+F282+F281+F280</f>
        <v>42.559599999999996</v>
      </c>
      <c r="G307" s="80">
        <f>G304+G303+G302+G301-0.0002+G300+G299+G297+G296+G294+G293+G292+G291+G290+G289+G286+G284+G283+G282+G281+G280</f>
        <v>223.00980000000004</v>
      </c>
      <c r="H307" s="80">
        <f>H304+H303+H302+H301+H300+17+H299+H297+H296+H294+H293+H292+H291+H290+H289+H286+H284+H283+H282+H281+H280</f>
        <v>1684.7299999999998</v>
      </c>
      <c r="I307" s="82">
        <f>I304+I303+I302+I301+I300+I299+I297+I296+I294+I293+I292+I291+I290+I289+I286+I284+I283+I282+I281+I280</f>
        <v>35.92000000000001</v>
      </c>
    </row>
    <row r="308" spans="1:9" s="32" customFormat="1" ht="13.5" thickBot="1">
      <c r="A308" s="44"/>
      <c r="B308" s="45"/>
      <c r="C308" s="45"/>
      <c r="D308" s="45"/>
      <c r="E308" s="45"/>
      <c r="F308" s="45"/>
      <c r="G308" s="45"/>
      <c r="H308" s="46"/>
      <c r="I308" s="47"/>
    </row>
    <row r="309" spans="1:9" s="33" customFormat="1" ht="26.25" customHeight="1">
      <c r="A309" s="115" t="s">
        <v>140</v>
      </c>
      <c r="B309" s="116"/>
      <c r="C309" s="116"/>
      <c r="D309" s="116"/>
      <c r="E309" s="116"/>
      <c r="F309" s="116"/>
      <c r="G309" s="116"/>
      <c r="H309" s="116"/>
      <c r="I309" s="117"/>
    </row>
    <row r="310" spans="1:9" s="32" customFormat="1" ht="12.75">
      <c r="A310" s="4"/>
      <c r="B310" s="2"/>
      <c r="C310" s="2"/>
      <c r="D310" s="2"/>
      <c r="E310" s="2"/>
      <c r="F310" s="2"/>
      <c r="G310" s="2"/>
      <c r="H310" s="3"/>
      <c r="I310" s="22"/>
    </row>
    <row r="311" spans="1:9" s="32" customFormat="1" ht="12.75">
      <c r="A311" s="4">
        <v>9</v>
      </c>
      <c r="B311" s="36" t="s">
        <v>0</v>
      </c>
      <c r="C311" s="5">
        <v>4</v>
      </c>
      <c r="D311" s="2"/>
      <c r="E311" s="2"/>
      <c r="F311" s="2"/>
      <c r="G311" s="2"/>
      <c r="H311" s="3"/>
      <c r="I311" s="22"/>
    </row>
    <row r="312" spans="1:9" s="32" customFormat="1" ht="12.75">
      <c r="A312" s="4"/>
      <c r="B312" s="36" t="s">
        <v>1</v>
      </c>
      <c r="C312" s="5">
        <v>2</v>
      </c>
      <c r="D312" s="2"/>
      <c r="E312" s="2"/>
      <c r="F312" s="2"/>
      <c r="G312" s="2"/>
      <c r="H312" s="3"/>
      <c r="I312" s="22"/>
    </row>
    <row r="313" spans="1:9" s="32" customFormat="1" ht="12.75">
      <c r="A313" s="4"/>
      <c r="B313" s="36" t="s">
        <v>2</v>
      </c>
      <c r="C313" s="2" t="s">
        <v>78</v>
      </c>
      <c r="D313" s="139" t="s">
        <v>77</v>
      </c>
      <c r="E313" s="139"/>
      <c r="F313" s="139"/>
      <c r="G313" s="139"/>
      <c r="H313" s="139"/>
      <c r="I313" s="22"/>
    </row>
    <row r="314" spans="1:9" s="32" customFormat="1" ht="12.75">
      <c r="A314" s="4"/>
      <c r="B314" s="7" t="s">
        <v>3</v>
      </c>
      <c r="C314" s="2" t="s">
        <v>4</v>
      </c>
      <c r="D314" s="2"/>
      <c r="E314" s="2"/>
      <c r="F314" s="2"/>
      <c r="G314" s="2"/>
      <c r="H314" s="3"/>
      <c r="I314" s="22"/>
    </row>
    <row r="315" spans="1:9" s="32" customFormat="1" ht="12.75">
      <c r="A315" s="4"/>
      <c r="B315" s="2"/>
      <c r="C315" s="2"/>
      <c r="D315" s="2"/>
      <c r="E315" s="2"/>
      <c r="F315" s="2"/>
      <c r="G315" s="2"/>
      <c r="H315" s="3"/>
      <c r="I315" s="22"/>
    </row>
    <row r="316" spans="1:9" s="32" customFormat="1" ht="34.5" customHeight="1">
      <c r="A316" s="111" t="s">
        <v>5</v>
      </c>
      <c r="B316" s="129" t="s">
        <v>6</v>
      </c>
      <c r="C316" s="129"/>
      <c r="D316" s="129" t="s">
        <v>7</v>
      </c>
      <c r="E316" s="129" t="s">
        <v>8</v>
      </c>
      <c r="F316" s="129"/>
      <c r="G316" s="129"/>
      <c r="H316" s="127" t="s">
        <v>9</v>
      </c>
      <c r="I316" s="21" t="s">
        <v>10</v>
      </c>
    </row>
    <row r="317" spans="1:9" s="32" customFormat="1" ht="21" customHeight="1">
      <c r="A317" s="111"/>
      <c r="B317" s="129"/>
      <c r="C317" s="129"/>
      <c r="D317" s="129"/>
      <c r="E317" s="8" t="s">
        <v>11</v>
      </c>
      <c r="F317" s="8" t="s">
        <v>12</v>
      </c>
      <c r="G317" s="8" t="s">
        <v>13</v>
      </c>
      <c r="H317" s="127"/>
      <c r="I317" s="21" t="s">
        <v>14</v>
      </c>
    </row>
    <row r="318" spans="1:9" s="32" customFormat="1" ht="12.75">
      <c r="A318" s="118" t="s">
        <v>15</v>
      </c>
      <c r="B318" s="119"/>
      <c r="C318" s="119"/>
      <c r="D318" s="119"/>
      <c r="E318" s="119"/>
      <c r="F318" s="119"/>
      <c r="G318" s="119"/>
      <c r="H318" s="119"/>
      <c r="I318" s="120"/>
    </row>
    <row r="319" spans="1:9" s="32" customFormat="1" ht="18.75" customHeight="1">
      <c r="A319" s="60">
        <v>235</v>
      </c>
      <c r="B319" s="107" t="s">
        <v>26</v>
      </c>
      <c r="C319" s="107"/>
      <c r="D319" s="55">
        <v>70</v>
      </c>
      <c r="E319" s="56">
        <v>11.8</v>
      </c>
      <c r="F319" s="56">
        <v>11.6</v>
      </c>
      <c r="G319" s="56">
        <v>8.9</v>
      </c>
      <c r="H319" s="57">
        <v>201</v>
      </c>
      <c r="I319" s="58">
        <v>1.5</v>
      </c>
    </row>
    <row r="320" spans="1:9" s="32" customFormat="1" ht="15.75" customHeight="1">
      <c r="A320" s="60">
        <v>351</v>
      </c>
      <c r="B320" s="107" t="s">
        <v>87</v>
      </c>
      <c r="C320" s="107"/>
      <c r="D320" s="55">
        <v>20</v>
      </c>
      <c r="E320" s="56">
        <v>0.3</v>
      </c>
      <c r="F320" s="64">
        <v>0.7</v>
      </c>
      <c r="G320" s="56">
        <v>2.8</v>
      </c>
      <c r="H320" s="57">
        <v>20.6</v>
      </c>
      <c r="I320" s="58">
        <v>0.1</v>
      </c>
    </row>
    <row r="321" spans="1:9" s="32" customFormat="1" ht="24.75" customHeight="1">
      <c r="A321" s="54"/>
      <c r="B321" s="107" t="s">
        <v>44</v>
      </c>
      <c r="C321" s="107"/>
      <c r="D321" s="55">
        <v>7</v>
      </c>
      <c r="E321" s="57">
        <v>0.07</v>
      </c>
      <c r="F321" s="57">
        <v>5.5</v>
      </c>
      <c r="G321" s="57">
        <v>0.07</v>
      </c>
      <c r="H321" s="57">
        <v>49.6</v>
      </c>
      <c r="I321" s="70"/>
    </row>
    <row r="322" spans="1:9" s="32" customFormat="1" ht="16.5" customHeight="1">
      <c r="A322" s="60"/>
      <c r="B322" s="107" t="s">
        <v>81</v>
      </c>
      <c r="C322" s="107"/>
      <c r="D322" s="55">
        <v>20</v>
      </c>
      <c r="E322" s="56">
        <v>1.51</v>
      </c>
      <c r="F322" s="57">
        <v>0.5422</v>
      </c>
      <c r="G322" s="56">
        <v>9.72</v>
      </c>
      <c r="H322" s="57">
        <v>48.64</v>
      </c>
      <c r="I322" s="61"/>
    </row>
    <row r="323" spans="1:9" s="32" customFormat="1" ht="15" customHeight="1">
      <c r="A323" s="60">
        <v>394</v>
      </c>
      <c r="B323" s="107" t="s">
        <v>127</v>
      </c>
      <c r="C323" s="107"/>
      <c r="D323" s="55">
        <v>150</v>
      </c>
      <c r="E323" s="56">
        <v>1.1</v>
      </c>
      <c r="F323" s="56">
        <v>1.2</v>
      </c>
      <c r="G323" s="56">
        <v>9.3</v>
      </c>
      <c r="H323" s="57">
        <v>53.2</v>
      </c>
      <c r="I323" s="58">
        <v>0.5</v>
      </c>
    </row>
    <row r="324" spans="1:9" s="32" customFormat="1" ht="16.5" customHeight="1">
      <c r="A324" s="60"/>
      <c r="B324" s="107" t="s">
        <v>32</v>
      </c>
      <c r="C324" s="107"/>
      <c r="D324" s="55">
        <v>110</v>
      </c>
      <c r="E324" s="57">
        <v>0.92</v>
      </c>
      <c r="F324" s="57">
        <v>0.18</v>
      </c>
      <c r="G324" s="57">
        <v>8.89</v>
      </c>
      <c r="H324" s="57">
        <v>47.3</v>
      </c>
      <c r="I324" s="58">
        <v>7</v>
      </c>
    </row>
    <row r="325" spans="1:9" s="32" customFormat="1" ht="12.75">
      <c r="A325" s="118" t="s">
        <v>17</v>
      </c>
      <c r="B325" s="119"/>
      <c r="C325" s="119"/>
      <c r="D325" s="119"/>
      <c r="E325" s="119"/>
      <c r="F325" s="119"/>
      <c r="G325" s="119"/>
      <c r="H325" s="119"/>
      <c r="I325" s="120"/>
    </row>
    <row r="326" spans="1:9" s="32" customFormat="1" ht="18" customHeight="1">
      <c r="A326" s="63" t="s">
        <v>93</v>
      </c>
      <c r="B326" s="107" t="s">
        <v>101</v>
      </c>
      <c r="C326" s="107"/>
      <c r="D326" s="55">
        <v>100</v>
      </c>
      <c r="E326" s="56">
        <v>1</v>
      </c>
      <c r="F326" s="56">
        <v>0.1</v>
      </c>
      <c r="G326" s="56">
        <v>12.6</v>
      </c>
      <c r="H326" s="57">
        <v>56</v>
      </c>
      <c r="I326" s="62">
        <v>3</v>
      </c>
    </row>
    <row r="327" spans="1:9" s="32" customFormat="1" ht="12.75">
      <c r="A327" s="118" t="s">
        <v>18</v>
      </c>
      <c r="B327" s="119"/>
      <c r="C327" s="119"/>
      <c r="D327" s="119"/>
      <c r="E327" s="119"/>
      <c r="F327" s="119"/>
      <c r="G327" s="119"/>
      <c r="H327" s="119"/>
      <c r="I327" s="120"/>
    </row>
    <row r="328" spans="1:9" s="33" customFormat="1" ht="30.75" customHeight="1">
      <c r="A328" s="83" t="s">
        <v>196</v>
      </c>
      <c r="B328" s="112" t="s">
        <v>50</v>
      </c>
      <c r="C328" s="112"/>
      <c r="D328" s="66">
        <v>40</v>
      </c>
      <c r="E328" s="67">
        <v>0.1</v>
      </c>
      <c r="F328" s="67">
        <v>3.8</v>
      </c>
      <c r="G328" s="67">
        <v>0.4</v>
      </c>
      <c r="H328" s="68">
        <v>27.1</v>
      </c>
      <c r="I328" s="69">
        <v>1.6</v>
      </c>
    </row>
    <row r="329" spans="1:9" s="33" customFormat="1" ht="27" customHeight="1">
      <c r="A329" s="71" t="s">
        <v>222</v>
      </c>
      <c r="B329" s="112" t="s">
        <v>223</v>
      </c>
      <c r="C329" s="112"/>
      <c r="D329" s="66">
        <v>160</v>
      </c>
      <c r="E329" s="67">
        <v>2.4</v>
      </c>
      <c r="F329" s="67">
        <v>4.2</v>
      </c>
      <c r="G329" s="67">
        <v>6.57</v>
      </c>
      <c r="H329" s="68">
        <v>112.27</v>
      </c>
      <c r="I329" s="90">
        <v>3.2</v>
      </c>
    </row>
    <row r="330" spans="1:10" s="32" customFormat="1" ht="18" customHeight="1">
      <c r="A330" s="60">
        <v>276</v>
      </c>
      <c r="B330" s="107" t="s">
        <v>40</v>
      </c>
      <c r="C330" s="107"/>
      <c r="D330" s="55">
        <v>150</v>
      </c>
      <c r="E330" s="56">
        <v>9.8</v>
      </c>
      <c r="F330" s="56">
        <v>7.8</v>
      </c>
      <c r="G330" s="56">
        <v>12.4</v>
      </c>
      <c r="H330" s="56">
        <v>250.5</v>
      </c>
      <c r="I330" s="58">
        <v>3.5</v>
      </c>
      <c r="J330" s="32" t="s">
        <v>280</v>
      </c>
    </row>
    <row r="331" spans="1:9" s="33" customFormat="1" ht="22.5" customHeight="1">
      <c r="A331" s="71">
        <v>378</v>
      </c>
      <c r="B331" s="112" t="s">
        <v>279</v>
      </c>
      <c r="C331" s="112"/>
      <c r="D331" s="66">
        <v>150</v>
      </c>
      <c r="E331" s="68">
        <v>0.22</v>
      </c>
      <c r="F331" s="67">
        <v>0</v>
      </c>
      <c r="G331" s="67">
        <v>26</v>
      </c>
      <c r="H331" s="68">
        <v>110.2</v>
      </c>
      <c r="I331" s="69">
        <v>6.5</v>
      </c>
    </row>
    <row r="332" spans="1:9" s="32" customFormat="1" ht="16.5" customHeight="1">
      <c r="A332" s="60"/>
      <c r="B332" s="107" t="s">
        <v>20</v>
      </c>
      <c r="C332" s="107"/>
      <c r="D332" s="55">
        <v>20</v>
      </c>
      <c r="E332" s="56">
        <v>1</v>
      </c>
      <c r="F332" s="57">
        <v>0.36</v>
      </c>
      <c r="G332" s="56">
        <v>9.9</v>
      </c>
      <c r="H332" s="57">
        <v>45.6</v>
      </c>
      <c r="I332" s="61"/>
    </row>
    <row r="333" spans="1:9" s="32" customFormat="1" ht="15" customHeight="1">
      <c r="A333" s="60"/>
      <c r="B333" s="107" t="s">
        <v>81</v>
      </c>
      <c r="C333" s="107"/>
      <c r="D333" s="55">
        <v>20</v>
      </c>
      <c r="E333" s="56">
        <v>1.51</v>
      </c>
      <c r="F333" s="57">
        <v>0.5422</v>
      </c>
      <c r="G333" s="56">
        <v>9.72</v>
      </c>
      <c r="H333" s="57">
        <v>48.64</v>
      </c>
      <c r="I333" s="61"/>
    </row>
    <row r="334" spans="1:9" s="32" customFormat="1" ht="12.75">
      <c r="A334" s="118" t="s">
        <v>21</v>
      </c>
      <c r="B334" s="119"/>
      <c r="C334" s="119"/>
      <c r="D334" s="119"/>
      <c r="E334" s="119"/>
      <c r="F334" s="119"/>
      <c r="G334" s="119"/>
      <c r="H334" s="119"/>
      <c r="I334" s="120"/>
    </row>
    <row r="335" spans="1:9" s="32" customFormat="1" ht="13.5" customHeight="1">
      <c r="A335" s="60"/>
      <c r="B335" s="107" t="s">
        <v>74</v>
      </c>
      <c r="C335" s="107"/>
      <c r="D335" s="55">
        <v>45</v>
      </c>
      <c r="E335" s="56">
        <v>3.1</v>
      </c>
      <c r="F335" s="56">
        <v>6.2</v>
      </c>
      <c r="G335" s="56">
        <v>35.2</v>
      </c>
      <c r="H335" s="57">
        <v>195.1</v>
      </c>
      <c r="I335" s="58">
        <v>1.3</v>
      </c>
    </row>
    <row r="336" spans="1:9" s="32" customFormat="1" ht="27.75" customHeight="1">
      <c r="A336" s="59"/>
      <c r="B336" s="107" t="s">
        <v>89</v>
      </c>
      <c r="C336" s="107"/>
      <c r="D336" s="55">
        <v>150</v>
      </c>
      <c r="E336" s="56">
        <v>4.3</v>
      </c>
      <c r="F336" s="56">
        <v>4.8</v>
      </c>
      <c r="G336" s="56">
        <v>7.1</v>
      </c>
      <c r="H336" s="57">
        <v>90</v>
      </c>
      <c r="I336" s="62">
        <v>2</v>
      </c>
    </row>
    <row r="337" spans="1:9" s="32" customFormat="1" ht="12.75">
      <c r="A337" s="118" t="s">
        <v>23</v>
      </c>
      <c r="B337" s="119"/>
      <c r="C337" s="119"/>
      <c r="D337" s="119"/>
      <c r="E337" s="119"/>
      <c r="F337" s="119"/>
      <c r="G337" s="119"/>
      <c r="H337" s="119"/>
      <c r="I337" s="120"/>
    </row>
    <row r="338" spans="1:9" s="33" customFormat="1" ht="28.5" customHeight="1">
      <c r="A338" s="71">
        <v>19</v>
      </c>
      <c r="B338" s="112" t="s">
        <v>191</v>
      </c>
      <c r="C338" s="112"/>
      <c r="D338" s="66">
        <v>40</v>
      </c>
      <c r="E338" s="67">
        <v>0.3</v>
      </c>
      <c r="F338" s="67">
        <v>3.6</v>
      </c>
      <c r="G338" s="67">
        <v>0.9</v>
      </c>
      <c r="H338" s="68">
        <v>35.2</v>
      </c>
      <c r="I338" s="69">
        <v>4.2</v>
      </c>
    </row>
    <row r="339" spans="1:9" s="32" customFormat="1" ht="19.5" customHeight="1">
      <c r="A339" s="59" t="s">
        <v>224</v>
      </c>
      <c r="B339" s="107" t="s">
        <v>225</v>
      </c>
      <c r="C339" s="107"/>
      <c r="D339" s="55">
        <v>160</v>
      </c>
      <c r="E339" s="56">
        <v>12</v>
      </c>
      <c r="F339" s="56">
        <v>10.3</v>
      </c>
      <c r="G339" s="56">
        <v>16.64</v>
      </c>
      <c r="H339" s="57">
        <v>242.07</v>
      </c>
      <c r="I339" s="58">
        <v>6.3</v>
      </c>
    </row>
    <row r="340" spans="1:9" s="32" customFormat="1" ht="17.25" customHeight="1">
      <c r="A340" s="60"/>
      <c r="B340" s="107" t="s">
        <v>81</v>
      </c>
      <c r="C340" s="107"/>
      <c r="D340" s="55">
        <v>20</v>
      </c>
      <c r="E340" s="56">
        <v>1.51</v>
      </c>
      <c r="F340" s="57">
        <v>0.5422</v>
      </c>
      <c r="G340" s="56">
        <v>9.72</v>
      </c>
      <c r="H340" s="57">
        <v>48.64</v>
      </c>
      <c r="I340" s="61"/>
    </row>
    <row r="341" spans="1:9" s="32" customFormat="1" ht="16.5" customHeight="1">
      <c r="A341" s="60"/>
      <c r="B341" s="107" t="s">
        <v>20</v>
      </c>
      <c r="C341" s="107"/>
      <c r="D341" s="55">
        <v>20</v>
      </c>
      <c r="E341" s="56">
        <v>1</v>
      </c>
      <c r="F341" s="57">
        <v>0.36</v>
      </c>
      <c r="G341" s="56">
        <v>9.9</v>
      </c>
      <c r="H341" s="57">
        <v>45.6</v>
      </c>
      <c r="I341" s="61"/>
    </row>
    <row r="342" spans="1:9" s="32" customFormat="1" ht="14.25" customHeight="1" thickBot="1">
      <c r="A342" s="60">
        <v>393</v>
      </c>
      <c r="B342" s="107" t="s">
        <v>24</v>
      </c>
      <c r="C342" s="107"/>
      <c r="D342" s="72" t="s">
        <v>221</v>
      </c>
      <c r="E342" s="57">
        <v>0.11</v>
      </c>
      <c r="F342" s="64"/>
      <c r="G342" s="56">
        <v>8.2</v>
      </c>
      <c r="H342" s="57">
        <v>34.6</v>
      </c>
      <c r="I342" s="58">
        <v>2.2</v>
      </c>
    </row>
    <row r="343" spans="1:9" s="37" customFormat="1" ht="31.5" customHeight="1">
      <c r="A343" s="130" t="s">
        <v>158</v>
      </c>
      <c r="B343" s="131"/>
      <c r="C343" s="131"/>
      <c r="D343" s="131"/>
      <c r="E343" s="131" t="s">
        <v>8</v>
      </c>
      <c r="F343" s="131"/>
      <c r="G343" s="131"/>
      <c r="H343" s="136" t="s">
        <v>9</v>
      </c>
      <c r="I343" s="77" t="s">
        <v>10</v>
      </c>
    </row>
    <row r="344" spans="1:9" s="37" customFormat="1" ht="24.75" customHeight="1">
      <c r="A344" s="132"/>
      <c r="B344" s="133"/>
      <c r="C344" s="133"/>
      <c r="D344" s="133"/>
      <c r="E344" s="78" t="s">
        <v>11</v>
      </c>
      <c r="F344" s="78" t="s">
        <v>12</v>
      </c>
      <c r="G344" s="78" t="s">
        <v>13</v>
      </c>
      <c r="H344" s="137"/>
      <c r="I344" s="79" t="s">
        <v>14</v>
      </c>
    </row>
    <row r="345" spans="1:9" s="37" customFormat="1" ht="27.75" customHeight="1" thickBot="1">
      <c r="A345" s="134"/>
      <c r="B345" s="135"/>
      <c r="C345" s="135"/>
      <c r="D345" s="135"/>
      <c r="E345" s="80">
        <f>E342+E341+E340+E339+E338+E336+E335+E333+E332+E331+E330+E329+E328+E326+E324+E323+E322+E321+E320+E319</f>
        <v>54.05000000000001</v>
      </c>
      <c r="F345" s="80">
        <f>F342+F341+1.77+F340+F339+F338+F336+F335+F333+F332+F331+F330+F329+F328+F326+F324+F323+F322+F321+F320+F319</f>
        <v>64.09660000000001</v>
      </c>
      <c r="G345" s="80">
        <f>G342+G341+G340+G339+G338+G336+G335-1.1+G333+G332+G331+G330+G329+G328+G326+G324+G323+G322+G321+G320+G319</f>
        <v>203.83000000000004</v>
      </c>
      <c r="H345" s="80">
        <f>H342+H341+H340+H339+18+H338+H336+H335+H333+H332+H331+H330+H329+H328+H326+H324+H323+H322+H321+H320+H319</f>
        <v>1779.86</v>
      </c>
      <c r="I345" s="82">
        <f>I342+I341+I340+I339+I338+I336+I335+I333+I332+I331+I330+I329+I328+I326+I324+I323+I322+I321+I320+I319</f>
        <v>42.9</v>
      </c>
    </row>
    <row r="346" spans="1:9" s="32" customFormat="1" ht="13.5" thickBot="1">
      <c r="A346" s="4"/>
      <c r="B346" s="2"/>
      <c r="C346" s="2"/>
      <c r="D346" s="2"/>
      <c r="E346" s="2"/>
      <c r="F346" s="2"/>
      <c r="G346" s="2"/>
      <c r="H346" s="3"/>
      <c r="I346" s="22"/>
    </row>
    <row r="347" spans="1:9" s="32" customFormat="1" ht="21.75" customHeight="1">
      <c r="A347" s="115" t="s">
        <v>141</v>
      </c>
      <c r="B347" s="116"/>
      <c r="C347" s="116"/>
      <c r="D347" s="116"/>
      <c r="E347" s="116"/>
      <c r="F347" s="116"/>
      <c r="G347" s="116"/>
      <c r="H347" s="116"/>
      <c r="I347" s="117"/>
    </row>
    <row r="348" spans="1:9" s="32" customFormat="1" ht="12.75">
      <c r="A348" s="4"/>
      <c r="B348" s="2"/>
      <c r="C348" s="2"/>
      <c r="D348" s="2"/>
      <c r="E348" s="2"/>
      <c r="F348" s="2"/>
      <c r="G348" s="2"/>
      <c r="H348" s="3"/>
      <c r="I348" s="22"/>
    </row>
    <row r="349" spans="1:9" s="32" customFormat="1" ht="12.75">
      <c r="A349" s="4">
        <v>10</v>
      </c>
      <c r="B349" s="36" t="s">
        <v>0</v>
      </c>
      <c r="C349" s="5">
        <v>5</v>
      </c>
      <c r="D349" s="2"/>
      <c r="E349" s="2"/>
      <c r="F349" s="2"/>
      <c r="G349" s="2"/>
      <c r="H349" s="3"/>
      <c r="I349" s="22"/>
    </row>
    <row r="350" spans="1:9" s="32" customFormat="1" ht="12.75">
      <c r="A350" s="4"/>
      <c r="B350" s="36" t="s">
        <v>1</v>
      </c>
      <c r="C350" s="5">
        <v>2</v>
      </c>
      <c r="D350" s="2"/>
      <c r="E350" s="2"/>
      <c r="F350" s="2"/>
      <c r="G350" s="2"/>
      <c r="H350" s="3"/>
      <c r="I350" s="22"/>
    </row>
    <row r="351" spans="1:9" s="32" customFormat="1" ht="12.75">
      <c r="A351" s="4"/>
      <c r="B351" s="36" t="s">
        <v>2</v>
      </c>
      <c r="C351" s="2" t="s">
        <v>78</v>
      </c>
      <c r="D351" s="139" t="s">
        <v>77</v>
      </c>
      <c r="E351" s="139"/>
      <c r="F351" s="139"/>
      <c r="G351" s="139"/>
      <c r="H351" s="139"/>
      <c r="I351" s="22"/>
    </row>
    <row r="352" spans="1:9" s="32" customFormat="1" ht="12.75">
      <c r="A352" s="4"/>
      <c r="B352" s="7" t="s">
        <v>3</v>
      </c>
      <c r="C352" s="2" t="s">
        <v>4</v>
      </c>
      <c r="D352" s="2"/>
      <c r="E352" s="2"/>
      <c r="F352" s="2"/>
      <c r="G352" s="2"/>
      <c r="H352" s="3"/>
      <c r="I352" s="22"/>
    </row>
    <row r="353" spans="1:9" s="32" customFormat="1" ht="12.75">
      <c r="A353" s="4"/>
      <c r="B353" s="2"/>
      <c r="C353" s="2"/>
      <c r="D353" s="2"/>
      <c r="E353" s="2"/>
      <c r="F353" s="2"/>
      <c r="G353" s="2"/>
      <c r="H353" s="3"/>
      <c r="I353" s="22"/>
    </row>
    <row r="354" spans="1:9" s="32" customFormat="1" ht="33.75" customHeight="1">
      <c r="A354" s="111" t="s">
        <v>5</v>
      </c>
      <c r="B354" s="129" t="s">
        <v>6</v>
      </c>
      <c r="C354" s="129"/>
      <c r="D354" s="129" t="s">
        <v>7</v>
      </c>
      <c r="E354" s="129" t="s">
        <v>8</v>
      </c>
      <c r="F354" s="129"/>
      <c r="G354" s="129"/>
      <c r="H354" s="127" t="s">
        <v>9</v>
      </c>
      <c r="I354" s="21" t="s">
        <v>10</v>
      </c>
    </row>
    <row r="355" spans="1:9" s="32" customFormat="1" ht="21" customHeight="1">
      <c r="A355" s="111"/>
      <c r="B355" s="129"/>
      <c r="C355" s="129"/>
      <c r="D355" s="129"/>
      <c r="E355" s="8" t="s">
        <v>11</v>
      </c>
      <c r="F355" s="8" t="s">
        <v>12</v>
      </c>
      <c r="G355" s="8" t="s">
        <v>13</v>
      </c>
      <c r="H355" s="127"/>
      <c r="I355" s="21" t="s">
        <v>14</v>
      </c>
    </row>
    <row r="356" spans="1:9" s="32" customFormat="1" ht="12.75">
      <c r="A356" s="118" t="s">
        <v>15</v>
      </c>
      <c r="B356" s="119"/>
      <c r="C356" s="119"/>
      <c r="D356" s="119"/>
      <c r="E356" s="119"/>
      <c r="F356" s="119"/>
      <c r="G356" s="119"/>
      <c r="H356" s="119"/>
      <c r="I356" s="120"/>
    </row>
    <row r="357" spans="1:9" s="33" customFormat="1" ht="24" customHeight="1">
      <c r="A357" s="71" t="s">
        <v>173</v>
      </c>
      <c r="B357" s="112" t="s">
        <v>229</v>
      </c>
      <c r="C357" s="112"/>
      <c r="D357" s="66">
        <v>150</v>
      </c>
      <c r="E357" s="67">
        <v>3.8</v>
      </c>
      <c r="F357" s="67">
        <v>7.2</v>
      </c>
      <c r="G357" s="67">
        <v>19.4</v>
      </c>
      <c r="H357" s="68">
        <v>203</v>
      </c>
      <c r="I357" s="69">
        <v>1.5</v>
      </c>
    </row>
    <row r="358" spans="1:9" s="32" customFormat="1" ht="18" customHeight="1">
      <c r="A358" s="59"/>
      <c r="B358" s="107" t="s">
        <v>75</v>
      </c>
      <c r="C358" s="107"/>
      <c r="D358" s="55">
        <v>10</v>
      </c>
      <c r="E358" s="56">
        <v>2.6</v>
      </c>
      <c r="F358" s="56">
        <v>2.1</v>
      </c>
      <c r="G358" s="64">
        <v>3.2</v>
      </c>
      <c r="H358" s="57">
        <v>40</v>
      </c>
      <c r="I358" s="70">
        <v>0.06</v>
      </c>
    </row>
    <row r="359" spans="1:9" s="32" customFormat="1" ht="24.75" customHeight="1">
      <c r="A359" s="54"/>
      <c r="B359" s="107" t="s">
        <v>44</v>
      </c>
      <c r="C359" s="107"/>
      <c r="D359" s="55">
        <v>7</v>
      </c>
      <c r="E359" s="57">
        <v>0.07</v>
      </c>
      <c r="F359" s="57">
        <v>5.5</v>
      </c>
      <c r="G359" s="57">
        <v>0.07</v>
      </c>
      <c r="H359" s="57">
        <v>49.6</v>
      </c>
      <c r="I359" s="70"/>
    </row>
    <row r="360" spans="1:9" s="32" customFormat="1" ht="18.75" customHeight="1">
      <c r="A360" s="60"/>
      <c r="B360" s="107" t="s">
        <v>81</v>
      </c>
      <c r="C360" s="107"/>
      <c r="D360" s="55">
        <v>20</v>
      </c>
      <c r="E360" s="56">
        <v>1.51</v>
      </c>
      <c r="F360" s="57">
        <v>0.5422</v>
      </c>
      <c r="G360" s="56">
        <v>9.72</v>
      </c>
      <c r="H360" s="57">
        <v>48.64</v>
      </c>
      <c r="I360" s="61"/>
    </row>
    <row r="361" spans="1:9" s="32" customFormat="1" ht="14.25" customHeight="1">
      <c r="A361" s="60">
        <v>395</v>
      </c>
      <c r="B361" s="107" t="s">
        <v>166</v>
      </c>
      <c r="C361" s="107"/>
      <c r="D361" s="55">
        <v>150</v>
      </c>
      <c r="E361" s="56">
        <v>2.2</v>
      </c>
      <c r="F361" s="56">
        <v>2.4</v>
      </c>
      <c r="G361" s="55">
        <v>14.2</v>
      </c>
      <c r="H361" s="56">
        <v>87.5</v>
      </c>
      <c r="I361" s="58">
        <v>1.4</v>
      </c>
    </row>
    <row r="362" spans="1:9" s="32" customFormat="1" ht="16.5" customHeight="1">
      <c r="A362" s="60"/>
      <c r="B362" s="112" t="s">
        <v>41</v>
      </c>
      <c r="C362" s="112"/>
      <c r="D362" s="55">
        <v>50</v>
      </c>
      <c r="E362" s="57">
        <v>0.33</v>
      </c>
      <c r="F362" s="91">
        <v>0.005</v>
      </c>
      <c r="G362" s="57">
        <v>4.1</v>
      </c>
      <c r="H362" s="57">
        <v>23.6</v>
      </c>
      <c r="I362" s="70">
        <v>30</v>
      </c>
    </row>
    <row r="363" spans="1:9" s="32" customFormat="1" ht="12.75">
      <c r="A363" s="118" t="s">
        <v>17</v>
      </c>
      <c r="B363" s="119"/>
      <c r="C363" s="119"/>
      <c r="D363" s="119"/>
      <c r="E363" s="119"/>
      <c r="F363" s="119"/>
      <c r="G363" s="119"/>
      <c r="H363" s="119"/>
      <c r="I363" s="120"/>
    </row>
    <row r="364" spans="1:9" s="32" customFormat="1" ht="18" customHeight="1">
      <c r="A364" s="63" t="s">
        <v>93</v>
      </c>
      <c r="B364" s="107" t="s">
        <v>105</v>
      </c>
      <c r="C364" s="107"/>
      <c r="D364" s="55">
        <v>100</v>
      </c>
      <c r="E364" s="56">
        <v>0.4</v>
      </c>
      <c r="F364" s="56">
        <v>0.1</v>
      </c>
      <c r="G364" s="56">
        <v>10.1</v>
      </c>
      <c r="H364" s="57">
        <v>43</v>
      </c>
      <c r="I364" s="62">
        <v>2</v>
      </c>
    </row>
    <row r="365" spans="1:9" s="32" customFormat="1" ht="12.75">
      <c r="A365" s="118" t="s">
        <v>18</v>
      </c>
      <c r="B365" s="119"/>
      <c r="C365" s="119"/>
      <c r="D365" s="119"/>
      <c r="E365" s="119"/>
      <c r="F365" s="119"/>
      <c r="G365" s="119"/>
      <c r="H365" s="119"/>
      <c r="I365" s="120"/>
    </row>
    <row r="366" spans="1:9" s="33" customFormat="1" ht="18.75" customHeight="1">
      <c r="A366" s="71">
        <v>36</v>
      </c>
      <c r="B366" s="112" t="s">
        <v>230</v>
      </c>
      <c r="C366" s="112"/>
      <c r="D366" s="66">
        <v>40</v>
      </c>
      <c r="E366" s="67">
        <v>0.7</v>
      </c>
      <c r="F366" s="67">
        <v>2.3</v>
      </c>
      <c r="G366" s="67">
        <v>8.1</v>
      </c>
      <c r="H366" s="67">
        <v>53.5</v>
      </c>
      <c r="I366" s="69">
        <v>3.2</v>
      </c>
    </row>
    <row r="367" spans="1:9" s="32" customFormat="1" ht="15.75" customHeight="1">
      <c r="A367" s="60" t="s">
        <v>231</v>
      </c>
      <c r="B367" s="107" t="s">
        <v>232</v>
      </c>
      <c r="C367" s="107"/>
      <c r="D367" s="55">
        <v>165</v>
      </c>
      <c r="E367" s="57">
        <v>2.93</v>
      </c>
      <c r="F367" s="57">
        <v>5.96</v>
      </c>
      <c r="G367" s="57">
        <v>4.13</v>
      </c>
      <c r="H367" s="57">
        <v>93.68</v>
      </c>
      <c r="I367" s="70">
        <v>6</v>
      </c>
    </row>
    <row r="368" spans="1:9" s="32" customFormat="1" ht="15.75" customHeight="1">
      <c r="A368" s="60">
        <v>261</v>
      </c>
      <c r="B368" s="107" t="s">
        <v>94</v>
      </c>
      <c r="C368" s="107"/>
      <c r="D368" s="55">
        <v>65</v>
      </c>
      <c r="E368" s="56">
        <v>4.84</v>
      </c>
      <c r="F368" s="56">
        <v>5.1</v>
      </c>
      <c r="G368" s="57">
        <v>6.8</v>
      </c>
      <c r="H368" s="56">
        <v>92.5</v>
      </c>
      <c r="I368" s="58">
        <v>0.6</v>
      </c>
    </row>
    <row r="369" spans="1:9" s="32" customFormat="1" ht="17.25" customHeight="1">
      <c r="A369" s="93">
        <v>315</v>
      </c>
      <c r="B369" s="142" t="s">
        <v>71</v>
      </c>
      <c r="C369" s="143"/>
      <c r="D369" s="55">
        <v>100</v>
      </c>
      <c r="E369" s="56">
        <v>2.3</v>
      </c>
      <c r="F369" s="56">
        <v>4.9</v>
      </c>
      <c r="G369" s="56">
        <v>15.5</v>
      </c>
      <c r="H369" s="57">
        <v>146.1</v>
      </c>
      <c r="I369" s="61"/>
    </row>
    <row r="370" spans="1:9" s="33" customFormat="1" ht="31.5" customHeight="1">
      <c r="A370" s="71">
        <v>376</v>
      </c>
      <c r="B370" s="107" t="s">
        <v>275</v>
      </c>
      <c r="C370" s="107"/>
      <c r="D370" s="66">
        <v>150</v>
      </c>
      <c r="E370" s="67">
        <v>0.5</v>
      </c>
      <c r="F370" s="67">
        <v>0.1</v>
      </c>
      <c r="G370" s="67">
        <v>19.9</v>
      </c>
      <c r="H370" s="68">
        <v>84.2</v>
      </c>
      <c r="I370" s="69">
        <v>5.5</v>
      </c>
    </row>
    <row r="371" spans="1:9" s="32" customFormat="1" ht="18.75" customHeight="1">
      <c r="A371" s="60"/>
      <c r="B371" s="107" t="s">
        <v>81</v>
      </c>
      <c r="C371" s="107"/>
      <c r="D371" s="55">
        <v>20</v>
      </c>
      <c r="E371" s="56">
        <v>1.51</v>
      </c>
      <c r="F371" s="57">
        <v>0.5422</v>
      </c>
      <c r="G371" s="56">
        <v>9.72</v>
      </c>
      <c r="H371" s="57">
        <v>48.64</v>
      </c>
      <c r="I371" s="61"/>
    </row>
    <row r="372" spans="1:9" s="32" customFormat="1" ht="21" customHeight="1">
      <c r="A372" s="60"/>
      <c r="B372" s="107" t="s">
        <v>20</v>
      </c>
      <c r="C372" s="107"/>
      <c r="D372" s="55">
        <v>20</v>
      </c>
      <c r="E372" s="56">
        <v>1</v>
      </c>
      <c r="F372" s="57">
        <v>0.36</v>
      </c>
      <c r="G372" s="56">
        <v>9.9</v>
      </c>
      <c r="H372" s="57">
        <v>45.6</v>
      </c>
      <c r="I372" s="61"/>
    </row>
    <row r="373" spans="1:9" s="32" customFormat="1" ht="12.75">
      <c r="A373" s="118" t="s">
        <v>21</v>
      </c>
      <c r="B373" s="119"/>
      <c r="C373" s="119"/>
      <c r="D373" s="119"/>
      <c r="E373" s="119"/>
      <c r="F373" s="119"/>
      <c r="G373" s="119"/>
      <c r="H373" s="119"/>
      <c r="I373" s="120"/>
    </row>
    <row r="374" spans="1:9" s="33" customFormat="1" ht="20.25" customHeight="1">
      <c r="A374" s="71">
        <v>738</v>
      </c>
      <c r="B374" s="112" t="s">
        <v>233</v>
      </c>
      <c r="C374" s="112"/>
      <c r="D374" s="66">
        <v>60</v>
      </c>
      <c r="E374" s="67">
        <v>3.4</v>
      </c>
      <c r="F374" s="67">
        <v>2.6</v>
      </c>
      <c r="G374" s="67">
        <v>27.5</v>
      </c>
      <c r="H374" s="68">
        <v>155</v>
      </c>
      <c r="I374" s="69">
        <v>2.2</v>
      </c>
    </row>
    <row r="375" spans="1:9" s="33" customFormat="1" ht="20.25" customHeight="1">
      <c r="A375" s="65"/>
      <c r="B375" s="112" t="s">
        <v>70</v>
      </c>
      <c r="C375" s="112"/>
      <c r="D375" s="66">
        <v>150</v>
      </c>
      <c r="E375" s="67">
        <v>4.3</v>
      </c>
      <c r="F375" s="67">
        <v>3.7</v>
      </c>
      <c r="G375" s="67">
        <v>15.2</v>
      </c>
      <c r="H375" s="68">
        <v>113</v>
      </c>
      <c r="I375" s="69">
        <v>1.3</v>
      </c>
    </row>
    <row r="376" spans="1:9" s="32" customFormat="1" ht="12.75">
      <c r="A376" s="118" t="s">
        <v>23</v>
      </c>
      <c r="B376" s="119"/>
      <c r="C376" s="119"/>
      <c r="D376" s="119"/>
      <c r="E376" s="119"/>
      <c r="F376" s="119"/>
      <c r="G376" s="119"/>
      <c r="H376" s="119"/>
      <c r="I376" s="120"/>
    </row>
    <row r="377" spans="1:9" s="33" customFormat="1" ht="22.5" customHeight="1">
      <c r="A377" s="157" t="s">
        <v>226</v>
      </c>
      <c r="B377" s="112" t="s">
        <v>227</v>
      </c>
      <c r="C377" s="112"/>
      <c r="D377" s="66">
        <v>160</v>
      </c>
      <c r="E377" s="67">
        <v>8.1</v>
      </c>
      <c r="F377" s="67">
        <v>17.8</v>
      </c>
      <c r="G377" s="67">
        <v>9.1</v>
      </c>
      <c r="H377" s="68">
        <v>228</v>
      </c>
      <c r="I377" s="90">
        <v>4</v>
      </c>
    </row>
    <row r="378" spans="1:9" s="33" customFormat="1" ht="29.25" customHeight="1">
      <c r="A378" s="71"/>
      <c r="B378" s="113" t="s">
        <v>228</v>
      </c>
      <c r="C378" s="114"/>
      <c r="D378" s="66">
        <v>20</v>
      </c>
      <c r="E378" s="67">
        <v>0.16</v>
      </c>
      <c r="F378" s="68">
        <v>0.02</v>
      </c>
      <c r="G378" s="67">
        <v>0.8</v>
      </c>
      <c r="H378" s="68">
        <v>3.5</v>
      </c>
      <c r="I378" s="69">
        <v>2</v>
      </c>
    </row>
    <row r="379" spans="1:9" s="33" customFormat="1" ht="18" customHeight="1">
      <c r="A379" s="71"/>
      <c r="B379" s="107" t="s">
        <v>20</v>
      </c>
      <c r="C379" s="107"/>
      <c r="D379" s="55">
        <v>20</v>
      </c>
      <c r="E379" s="56">
        <v>1</v>
      </c>
      <c r="F379" s="57">
        <v>0.36</v>
      </c>
      <c r="G379" s="56">
        <v>9.9</v>
      </c>
      <c r="H379" s="57">
        <v>45.6</v>
      </c>
      <c r="I379" s="61"/>
    </row>
    <row r="380" spans="1:9" s="32" customFormat="1" ht="15.75" customHeight="1">
      <c r="A380" s="60"/>
      <c r="B380" s="107" t="s">
        <v>16</v>
      </c>
      <c r="C380" s="107"/>
      <c r="D380" s="55">
        <v>20</v>
      </c>
      <c r="E380" s="56">
        <v>1.51</v>
      </c>
      <c r="F380" s="57">
        <v>0.5422</v>
      </c>
      <c r="G380" s="56">
        <v>9.72</v>
      </c>
      <c r="H380" s="57">
        <v>48.64</v>
      </c>
      <c r="I380" s="61"/>
    </row>
    <row r="381" spans="1:9" s="32" customFormat="1" ht="15" customHeight="1" thickBot="1">
      <c r="A381" s="60">
        <v>394</v>
      </c>
      <c r="B381" s="107" t="s">
        <v>127</v>
      </c>
      <c r="C381" s="107"/>
      <c r="D381" s="55">
        <v>150</v>
      </c>
      <c r="E381" s="56">
        <v>1.1</v>
      </c>
      <c r="F381" s="56">
        <v>1.2</v>
      </c>
      <c r="G381" s="56">
        <v>9.3</v>
      </c>
      <c r="H381" s="57">
        <v>53.2</v>
      </c>
      <c r="I381" s="58">
        <v>0.5</v>
      </c>
    </row>
    <row r="382" spans="1:9" s="37" customFormat="1" ht="30.75" customHeight="1">
      <c r="A382" s="130" t="s">
        <v>83</v>
      </c>
      <c r="B382" s="131"/>
      <c r="C382" s="131"/>
      <c r="D382" s="131"/>
      <c r="E382" s="131" t="s">
        <v>8</v>
      </c>
      <c r="F382" s="131"/>
      <c r="G382" s="131"/>
      <c r="H382" s="136" t="s">
        <v>9</v>
      </c>
      <c r="I382" s="77" t="s">
        <v>10</v>
      </c>
    </row>
    <row r="383" spans="1:9" s="37" customFormat="1" ht="27.75" customHeight="1">
      <c r="A383" s="132"/>
      <c r="B383" s="133"/>
      <c r="C383" s="133"/>
      <c r="D383" s="133"/>
      <c r="E383" s="78" t="s">
        <v>11</v>
      </c>
      <c r="F383" s="78" t="s">
        <v>12</v>
      </c>
      <c r="G383" s="78" t="s">
        <v>13</v>
      </c>
      <c r="H383" s="137"/>
      <c r="I383" s="79" t="s">
        <v>14</v>
      </c>
    </row>
    <row r="384" spans="1:9" s="37" customFormat="1" ht="27.75" customHeight="1" thickBot="1">
      <c r="A384" s="134"/>
      <c r="B384" s="135"/>
      <c r="C384" s="135"/>
      <c r="D384" s="135"/>
      <c r="E384" s="80">
        <f>E381+E380+E379+E378+E377+E375+E374+E372+E371+E370+E369+E368+E367+E366+E364+E362+E361+E360+E359+E358+E357</f>
        <v>44.260000000000005</v>
      </c>
      <c r="F384" s="80">
        <f>F381+F380+F379+F378+F377+F375+F374+F372+F371+F370+F369+F368+F367+F366+F364+F362+F361+F360+F359+F358+F357</f>
        <v>63.33160000000001</v>
      </c>
      <c r="G384" s="80">
        <f>G381+G380+G379+G378+G377+G375+G374+G372+G371+G370+G369+G368+G367+G366+G364+G362+G361+G360+G359+G358+G357</f>
        <v>216.35999999999996</v>
      </c>
      <c r="H384" s="80">
        <f>H381+H380+H379+H378+H377+H375+H374+H372+H371+H370+H369+H368+H367+H366+H364+H362+H361+H360+H359+H358+H357</f>
        <v>1706.5</v>
      </c>
      <c r="I384" s="82">
        <f>I381+I380+I379+I378+I377+I375+I374+I372+I371+I370+I369+I368+I367+I366+I364+I362+I361+I360+I359+I358+I357</f>
        <v>60.26</v>
      </c>
    </row>
    <row r="385" spans="1:9" s="12" customFormat="1" ht="11.25" customHeight="1" thickBot="1">
      <c r="A385" s="9"/>
      <c r="B385" s="10"/>
      <c r="C385" s="10"/>
      <c r="D385" s="10"/>
      <c r="E385" s="10"/>
      <c r="F385" s="10"/>
      <c r="G385" s="10"/>
      <c r="H385" s="11"/>
      <c r="I385" s="10"/>
    </row>
    <row r="386" spans="1:9" s="33" customFormat="1" ht="23.25" customHeight="1">
      <c r="A386" s="115" t="s">
        <v>142</v>
      </c>
      <c r="B386" s="116"/>
      <c r="C386" s="116"/>
      <c r="D386" s="116"/>
      <c r="E386" s="116"/>
      <c r="F386" s="116"/>
      <c r="G386" s="116"/>
      <c r="H386" s="116"/>
      <c r="I386" s="117"/>
    </row>
    <row r="387" spans="1:9" s="32" customFormat="1" ht="12.75">
      <c r="A387" s="4">
        <v>11</v>
      </c>
      <c r="B387" s="36" t="s">
        <v>0</v>
      </c>
      <c r="C387" s="5">
        <v>1</v>
      </c>
      <c r="D387" s="2"/>
      <c r="E387" s="2"/>
      <c r="F387" s="2"/>
      <c r="G387" s="2"/>
      <c r="H387" s="3"/>
      <c r="I387" s="22"/>
    </row>
    <row r="388" spans="1:9" s="32" customFormat="1" ht="12.75">
      <c r="A388" s="4"/>
      <c r="B388" s="36" t="s">
        <v>1</v>
      </c>
      <c r="C388" s="5">
        <v>3</v>
      </c>
      <c r="D388" s="2"/>
      <c r="E388" s="2"/>
      <c r="F388" s="2"/>
      <c r="G388" s="2"/>
      <c r="H388" s="3"/>
      <c r="I388" s="22"/>
    </row>
    <row r="389" spans="1:9" s="32" customFormat="1" ht="12.75">
      <c r="A389" s="4"/>
      <c r="B389" s="36" t="s">
        <v>2</v>
      </c>
      <c r="C389" s="2" t="s">
        <v>78</v>
      </c>
      <c r="D389" s="139" t="s">
        <v>77</v>
      </c>
      <c r="E389" s="139"/>
      <c r="F389" s="139"/>
      <c r="G389" s="139"/>
      <c r="H389" s="139"/>
      <c r="I389" s="22"/>
    </row>
    <row r="390" spans="1:9" s="32" customFormat="1" ht="12.75">
      <c r="A390" s="4"/>
      <c r="B390" s="7" t="s">
        <v>3</v>
      </c>
      <c r="C390" s="2" t="s">
        <v>4</v>
      </c>
      <c r="D390" s="2"/>
      <c r="E390" s="2"/>
      <c r="F390" s="2"/>
      <c r="G390" s="2"/>
      <c r="H390" s="3"/>
      <c r="I390" s="22"/>
    </row>
    <row r="391" spans="1:9" s="32" customFormat="1" ht="12.75">
      <c r="A391" s="4"/>
      <c r="B391" s="2"/>
      <c r="C391" s="2"/>
      <c r="D391" s="2"/>
      <c r="E391" s="2"/>
      <c r="F391" s="2"/>
      <c r="G391" s="2"/>
      <c r="H391" s="3"/>
      <c r="I391" s="22"/>
    </row>
    <row r="392" spans="1:9" s="32" customFormat="1" ht="33.75" customHeight="1">
      <c r="A392" s="111" t="s">
        <v>5</v>
      </c>
      <c r="B392" s="129" t="s">
        <v>6</v>
      </c>
      <c r="C392" s="129"/>
      <c r="D392" s="129" t="s">
        <v>7</v>
      </c>
      <c r="E392" s="129" t="s">
        <v>8</v>
      </c>
      <c r="F392" s="129"/>
      <c r="G392" s="129"/>
      <c r="H392" s="127" t="s">
        <v>9</v>
      </c>
      <c r="I392" s="21" t="s">
        <v>10</v>
      </c>
    </row>
    <row r="393" spans="1:9" s="32" customFormat="1" ht="21" customHeight="1">
      <c r="A393" s="111"/>
      <c r="B393" s="129"/>
      <c r="C393" s="129"/>
      <c r="D393" s="129"/>
      <c r="E393" s="8" t="s">
        <v>11</v>
      </c>
      <c r="F393" s="8" t="s">
        <v>12</v>
      </c>
      <c r="G393" s="8" t="s">
        <v>13</v>
      </c>
      <c r="H393" s="127"/>
      <c r="I393" s="21" t="s">
        <v>14</v>
      </c>
    </row>
    <row r="394" spans="1:9" s="32" customFormat="1" ht="12.75">
      <c r="A394" s="118" t="s">
        <v>15</v>
      </c>
      <c r="B394" s="119"/>
      <c r="C394" s="119"/>
      <c r="D394" s="119"/>
      <c r="E394" s="119"/>
      <c r="F394" s="119"/>
      <c r="G394" s="119"/>
      <c r="H394" s="119"/>
      <c r="I394" s="120"/>
    </row>
    <row r="395" spans="1:9" s="32" customFormat="1" ht="15.75" customHeight="1">
      <c r="A395" s="54" t="s">
        <v>173</v>
      </c>
      <c r="B395" s="107" t="s">
        <v>66</v>
      </c>
      <c r="C395" s="107"/>
      <c r="D395" s="55">
        <v>150</v>
      </c>
      <c r="E395" s="56">
        <v>2.9</v>
      </c>
      <c r="F395" s="56">
        <v>4.4</v>
      </c>
      <c r="G395" s="56">
        <v>17.4</v>
      </c>
      <c r="H395" s="57">
        <v>177.5</v>
      </c>
      <c r="I395" s="58">
        <v>1.1</v>
      </c>
    </row>
    <row r="396" spans="1:9" s="32" customFormat="1" ht="16.5" customHeight="1">
      <c r="A396" s="60"/>
      <c r="B396" s="107" t="s">
        <v>81</v>
      </c>
      <c r="C396" s="107"/>
      <c r="D396" s="55">
        <v>20</v>
      </c>
      <c r="E396" s="56">
        <v>1.51</v>
      </c>
      <c r="F396" s="57">
        <v>0.5422</v>
      </c>
      <c r="G396" s="56">
        <v>9.72</v>
      </c>
      <c r="H396" s="57">
        <v>48.64</v>
      </c>
      <c r="I396" s="61"/>
    </row>
    <row r="397" spans="1:9" s="32" customFormat="1" ht="14.25" customHeight="1">
      <c r="A397" s="54">
        <v>397</v>
      </c>
      <c r="B397" s="107" t="s">
        <v>25</v>
      </c>
      <c r="C397" s="107"/>
      <c r="D397" s="55">
        <v>150</v>
      </c>
      <c r="E397" s="56">
        <v>2.8</v>
      </c>
      <c r="F397" s="56">
        <v>2.9</v>
      </c>
      <c r="G397" s="56">
        <v>18.8</v>
      </c>
      <c r="H397" s="57">
        <v>91</v>
      </c>
      <c r="I397" s="62">
        <v>1</v>
      </c>
    </row>
    <row r="398" spans="1:9" s="32" customFormat="1" ht="14.25" customHeight="1">
      <c r="A398" s="60"/>
      <c r="B398" s="107" t="s">
        <v>102</v>
      </c>
      <c r="C398" s="107"/>
      <c r="D398" s="55">
        <v>100</v>
      </c>
      <c r="E398" s="56">
        <v>0.33</v>
      </c>
      <c r="F398" s="56">
        <v>0</v>
      </c>
      <c r="G398" s="56">
        <v>10.3</v>
      </c>
      <c r="H398" s="57">
        <v>47.5</v>
      </c>
      <c r="I398" s="62">
        <v>5</v>
      </c>
    </row>
    <row r="399" spans="1:9" s="32" customFormat="1" ht="12.75">
      <c r="A399" s="118" t="s">
        <v>17</v>
      </c>
      <c r="B399" s="119"/>
      <c r="C399" s="119"/>
      <c r="D399" s="119"/>
      <c r="E399" s="119"/>
      <c r="F399" s="119"/>
      <c r="G399" s="119"/>
      <c r="H399" s="119"/>
      <c r="I399" s="120"/>
    </row>
    <row r="400" spans="1:9" s="32" customFormat="1" ht="15.75" customHeight="1">
      <c r="A400" s="63" t="s">
        <v>93</v>
      </c>
      <c r="B400" s="107" t="s">
        <v>104</v>
      </c>
      <c r="C400" s="107"/>
      <c r="D400" s="55">
        <v>100</v>
      </c>
      <c r="E400" s="56">
        <v>1</v>
      </c>
      <c r="F400" s="56">
        <v>0.1</v>
      </c>
      <c r="G400" s="56">
        <v>12.6</v>
      </c>
      <c r="H400" s="57">
        <v>56</v>
      </c>
      <c r="I400" s="62">
        <v>3</v>
      </c>
    </row>
    <row r="401" spans="1:9" s="32" customFormat="1" ht="12.75">
      <c r="A401" s="118" t="s">
        <v>18</v>
      </c>
      <c r="B401" s="119"/>
      <c r="C401" s="119"/>
      <c r="D401" s="119"/>
      <c r="E401" s="119"/>
      <c r="F401" s="119"/>
      <c r="G401" s="119"/>
      <c r="H401" s="119"/>
      <c r="I401" s="120"/>
    </row>
    <row r="402" spans="1:9" s="33" customFormat="1" ht="30.75" customHeight="1">
      <c r="A402" s="83">
        <v>14</v>
      </c>
      <c r="B402" s="112" t="s">
        <v>234</v>
      </c>
      <c r="C402" s="112"/>
      <c r="D402" s="66">
        <v>40</v>
      </c>
      <c r="E402" s="67">
        <v>0.3</v>
      </c>
      <c r="F402" s="67">
        <v>3.5</v>
      </c>
      <c r="G402" s="67">
        <v>1.8</v>
      </c>
      <c r="H402" s="68">
        <v>35.6</v>
      </c>
      <c r="I402" s="69">
        <v>8.7</v>
      </c>
    </row>
    <row r="403" spans="1:9" s="32" customFormat="1" ht="16.5" customHeight="1">
      <c r="A403" s="54" t="s">
        <v>181</v>
      </c>
      <c r="B403" s="107" t="s">
        <v>103</v>
      </c>
      <c r="C403" s="107"/>
      <c r="D403" s="55">
        <v>150</v>
      </c>
      <c r="E403" s="56">
        <v>2.9</v>
      </c>
      <c r="F403" s="56">
        <v>0.5</v>
      </c>
      <c r="G403" s="56">
        <v>14.8</v>
      </c>
      <c r="H403" s="57">
        <v>84.6</v>
      </c>
      <c r="I403" s="70">
        <v>7.7</v>
      </c>
    </row>
    <row r="404" spans="1:9" s="32" customFormat="1" ht="15" customHeight="1">
      <c r="A404" s="60" t="s">
        <v>120</v>
      </c>
      <c r="B404" s="107" t="s">
        <v>53</v>
      </c>
      <c r="C404" s="107"/>
      <c r="D404" s="55">
        <v>60</v>
      </c>
      <c r="E404" s="56">
        <v>11.2</v>
      </c>
      <c r="F404" s="56">
        <v>9.9</v>
      </c>
      <c r="G404" s="56">
        <v>4.2</v>
      </c>
      <c r="H404" s="57">
        <v>157.7</v>
      </c>
      <c r="I404" s="58">
        <v>1.1</v>
      </c>
    </row>
    <row r="405" spans="1:9" s="32" customFormat="1" ht="27.75" customHeight="1">
      <c r="A405" s="156" t="s">
        <v>212</v>
      </c>
      <c r="B405" s="107" t="s">
        <v>213</v>
      </c>
      <c r="C405" s="107"/>
      <c r="D405" s="55">
        <v>100</v>
      </c>
      <c r="E405" s="56">
        <v>2.7</v>
      </c>
      <c r="F405" s="56">
        <v>7.1</v>
      </c>
      <c r="G405" s="56">
        <v>6.3</v>
      </c>
      <c r="H405" s="57">
        <v>130.6</v>
      </c>
      <c r="I405" s="58">
        <v>6.5</v>
      </c>
    </row>
    <row r="406" spans="1:9" s="33" customFormat="1" ht="28.5" customHeight="1">
      <c r="A406" s="71">
        <v>375</v>
      </c>
      <c r="B406" s="112" t="s">
        <v>281</v>
      </c>
      <c r="C406" s="112"/>
      <c r="D406" s="66">
        <v>150</v>
      </c>
      <c r="E406" s="67">
        <v>0.1</v>
      </c>
      <c r="F406" s="154">
        <v>0</v>
      </c>
      <c r="G406" s="67">
        <v>12.6</v>
      </c>
      <c r="H406" s="68">
        <v>52.5</v>
      </c>
      <c r="I406" s="69">
        <v>7</v>
      </c>
    </row>
    <row r="407" spans="1:9" s="32" customFormat="1" ht="15.75" customHeight="1">
      <c r="A407" s="60"/>
      <c r="B407" s="107" t="s">
        <v>81</v>
      </c>
      <c r="C407" s="107"/>
      <c r="D407" s="55">
        <v>20</v>
      </c>
      <c r="E407" s="56">
        <v>1.51</v>
      </c>
      <c r="F407" s="57">
        <v>0.5422</v>
      </c>
      <c r="G407" s="56">
        <v>9.72</v>
      </c>
      <c r="H407" s="57">
        <v>48.64</v>
      </c>
      <c r="I407" s="61"/>
    </row>
    <row r="408" spans="1:9" s="32" customFormat="1" ht="16.5" customHeight="1">
      <c r="A408" s="60"/>
      <c r="B408" s="107" t="s">
        <v>20</v>
      </c>
      <c r="C408" s="107"/>
      <c r="D408" s="55">
        <v>20</v>
      </c>
      <c r="E408" s="56">
        <v>1</v>
      </c>
      <c r="F408" s="57">
        <v>0.36</v>
      </c>
      <c r="G408" s="56">
        <v>9.9</v>
      </c>
      <c r="H408" s="57">
        <v>45.6</v>
      </c>
      <c r="I408" s="61"/>
    </row>
    <row r="409" spans="1:9" s="32" customFormat="1" ht="12.75">
      <c r="A409" s="118" t="s">
        <v>21</v>
      </c>
      <c r="B409" s="119"/>
      <c r="C409" s="119"/>
      <c r="D409" s="119"/>
      <c r="E409" s="119"/>
      <c r="F409" s="119"/>
      <c r="G409" s="119"/>
      <c r="H409" s="119"/>
      <c r="I409" s="120"/>
    </row>
    <row r="410" spans="1:9" s="32" customFormat="1" ht="14.25" customHeight="1">
      <c r="A410" s="59" t="s">
        <v>235</v>
      </c>
      <c r="B410" s="107" t="s">
        <v>119</v>
      </c>
      <c r="C410" s="107"/>
      <c r="D410" s="55">
        <v>50</v>
      </c>
      <c r="E410" s="56">
        <v>4</v>
      </c>
      <c r="F410" s="56">
        <v>1.4</v>
      </c>
      <c r="G410" s="56">
        <v>25.3</v>
      </c>
      <c r="H410" s="57">
        <v>130.4</v>
      </c>
      <c r="I410" s="58">
        <v>2.6</v>
      </c>
    </row>
    <row r="411" spans="1:9" s="32" customFormat="1" ht="13.5" customHeight="1">
      <c r="A411" s="54"/>
      <c r="B411" s="107" t="s">
        <v>43</v>
      </c>
      <c r="C411" s="107"/>
      <c r="D411" s="55">
        <v>150</v>
      </c>
      <c r="E411" s="56">
        <v>4.3</v>
      </c>
      <c r="F411" s="56">
        <v>3.7</v>
      </c>
      <c r="G411" s="56">
        <v>12</v>
      </c>
      <c r="H411" s="57">
        <v>112</v>
      </c>
      <c r="I411" s="58">
        <v>1.3</v>
      </c>
    </row>
    <row r="412" spans="1:9" s="32" customFormat="1" ht="12.75">
      <c r="A412" s="118" t="s">
        <v>23</v>
      </c>
      <c r="B412" s="119"/>
      <c r="C412" s="119"/>
      <c r="D412" s="119"/>
      <c r="E412" s="119"/>
      <c r="F412" s="119"/>
      <c r="G412" s="119"/>
      <c r="H412" s="119"/>
      <c r="I412" s="120"/>
    </row>
    <row r="413" spans="1:9" s="33" customFormat="1" ht="30.75" customHeight="1">
      <c r="A413" s="71" t="s">
        <v>183</v>
      </c>
      <c r="B413" s="112" t="s">
        <v>184</v>
      </c>
      <c r="C413" s="112"/>
      <c r="D413" s="66">
        <v>40</v>
      </c>
      <c r="E413" s="67">
        <v>0.5</v>
      </c>
      <c r="F413" s="67">
        <v>2.7</v>
      </c>
      <c r="G413" s="67">
        <v>1.8</v>
      </c>
      <c r="H413" s="68">
        <v>28</v>
      </c>
      <c r="I413" s="69">
        <v>18</v>
      </c>
    </row>
    <row r="414" spans="1:9" s="33" customFormat="1" ht="25.5" customHeight="1">
      <c r="A414" s="71">
        <v>291</v>
      </c>
      <c r="B414" s="112" t="s">
        <v>60</v>
      </c>
      <c r="C414" s="112"/>
      <c r="D414" s="66">
        <v>130</v>
      </c>
      <c r="E414" s="67">
        <v>9.6</v>
      </c>
      <c r="F414" s="67">
        <v>14.7</v>
      </c>
      <c r="G414" s="67">
        <v>19.8</v>
      </c>
      <c r="H414" s="68">
        <v>263</v>
      </c>
      <c r="I414" s="69">
        <v>5.2</v>
      </c>
    </row>
    <row r="415" spans="1:9" s="32" customFormat="1" ht="15" customHeight="1">
      <c r="A415" s="60"/>
      <c r="B415" s="107" t="s">
        <v>20</v>
      </c>
      <c r="C415" s="107"/>
      <c r="D415" s="55">
        <v>20</v>
      </c>
      <c r="E415" s="56">
        <v>1</v>
      </c>
      <c r="F415" s="57">
        <v>0.36</v>
      </c>
      <c r="G415" s="56">
        <v>9.9</v>
      </c>
      <c r="H415" s="57">
        <v>45.6</v>
      </c>
      <c r="I415" s="61"/>
    </row>
    <row r="416" spans="1:9" s="32" customFormat="1" ht="15.75" customHeight="1">
      <c r="A416" s="60"/>
      <c r="B416" s="107" t="s">
        <v>81</v>
      </c>
      <c r="C416" s="107"/>
      <c r="D416" s="55">
        <v>20</v>
      </c>
      <c r="E416" s="56">
        <v>1.51</v>
      </c>
      <c r="F416" s="57">
        <v>0.5422</v>
      </c>
      <c r="G416" s="56">
        <v>9.72</v>
      </c>
      <c r="H416" s="57">
        <v>48.64</v>
      </c>
      <c r="I416" s="61"/>
    </row>
    <row r="417" spans="1:9" s="32" customFormat="1" ht="16.5" customHeight="1" thickBot="1">
      <c r="A417" s="73">
        <v>392</v>
      </c>
      <c r="B417" s="138" t="s">
        <v>67</v>
      </c>
      <c r="C417" s="138"/>
      <c r="D417" s="74">
        <v>150</v>
      </c>
      <c r="E417" s="96">
        <v>1</v>
      </c>
      <c r="F417" s="96">
        <v>1.2</v>
      </c>
      <c r="G417" s="96">
        <v>9.2</v>
      </c>
      <c r="H417" s="75">
        <v>52.4</v>
      </c>
      <c r="I417" s="97">
        <v>1.1</v>
      </c>
    </row>
    <row r="418" spans="1:9" s="37" customFormat="1" ht="29.25" customHeight="1">
      <c r="A418" s="130" t="s">
        <v>159</v>
      </c>
      <c r="B418" s="131"/>
      <c r="C418" s="131"/>
      <c r="D418" s="131"/>
      <c r="E418" s="131" t="s">
        <v>8</v>
      </c>
      <c r="F418" s="131"/>
      <c r="G418" s="131"/>
      <c r="H418" s="136" t="s">
        <v>9</v>
      </c>
      <c r="I418" s="77" t="s">
        <v>10</v>
      </c>
    </row>
    <row r="419" spans="1:9" s="37" customFormat="1" ht="23.25" customHeight="1">
      <c r="A419" s="132"/>
      <c r="B419" s="133"/>
      <c r="C419" s="133"/>
      <c r="D419" s="133"/>
      <c r="E419" s="78" t="s">
        <v>11</v>
      </c>
      <c r="F419" s="78" t="s">
        <v>12</v>
      </c>
      <c r="G419" s="78" t="s">
        <v>13</v>
      </c>
      <c r="H419" s="137"/>
      <c r="I419" s="79" t="s">
        <v>14</v>
      </c>
    </row>
    <row r="420" spans="1:9" s="37" customFormat="1" ht="27.75" customHeight="1" thickBot="1">
      <c r="A420" s="134"/>
      <c r="B420" s="135"/>
      <c r="C420" s="135"/>
      <c r="D420" s="135"/>
      <c r="E420" s="80">
        <f>E417+E416+E415+E414+E413+E411+E410+E408+E407+E406+E405+E404+E403+E402+E400+E398+E397+E396+E395</f>
        <v>50.15999999999999</v>
      </c>
      <c r="F420" s="80">
        <f>F417+F416+F415+F414+F413+F411+F410+F408+F407+F406+F405+F404+F403+F402+F400+F398+F397+F396+F395</f>
        <v>54.4466</v>
      </c>
      <c r="G420" s="80">
        <f>G417+G416+G415+G414+G413-1.77+G411+G410+G408+G407+G406+G405+G404+G403+G402+G400+G398+G397+G396+G395</f>
        <v>214.09000000000003</v>
      </c>
      <c r="H420" s="80">
        <f>H417+H416+H415+H414+H413+H411+H410+H408+H407+16+H406+H405+H404+H403+H402+H400+H398+H397+H396+H395</f>
        <v>1671.9199999999998</v>
      </c>
      <c r="I420" s="82">
        <f>I417+I416+I415+I414+I413+I411+I410+I408+I407+I406+I405+I404+I403+I402+I400+I398+I397+I396+I395</f>
        <v>69.3</v>
      </c>
    </row>
    <row r="421" spans="1:9" s="32" customFormat="1" ht="13.5" thickBot="1">
      <c r="A421" s="4"/>
      <c r="B421" s="2"/>
      <c r="C421" s="2"/>
      <c r="D421" s="2"/>
      <c r="E421" s="2"/>
      <c r="F421" s="2"/>
      <c r="G421" s="2"/>
      <c r="H421" s="3"/>
      <c r="I421" s="2"/>
    </row>
    <row r="422" spans="1:9" s="33" customFormat="1" ht="21.75" customHeight="1">
      <c r="A422" s="115" t="s">
        <v>143</v>
      </c>
      <c r="B422" s="116"/>
      <c r="C422" s="116"/>
      <c r="D422" s="116"/>
      <c r="E422" s="116"/>
      <c r="F422" s="116"/>
      <c r="G422" s="116"/>
      <c r="H422" s="116"/>
      <c r="I422" s="117"/>
    </row>
    <row r="423" spans="1:9" s="32" customFormat="1" ht="12.75">
      <c r="A423" s="4">
        <v>12</v>
      </c>
      <c r="B423" s="36" t="s">
        <v>0</v>
      </c>
      <c r="C423" s="5">
        <v>2</v>
      </c>
      <c r="D423" s="2"/>
      <c r="E423" s="2"/>
      <c r="F423" s="2"/>
      <c r="G423" s="2"/>
      <c r="H423" s="3"/>
      <c r="I423" s="22"/>
    </row>
    <row r="424" spans="1:9" s="32" customFormat="1" ht="12.75">
      <c r="A424" s="4"/>
      <c r="B424" s="36" t="s">
        <v>1</v>
      </c>
      <c r="C424" s="5">
        <v>3</v>
      </c>
      <c r="D424" s="2"/>
      <c r="E424" s="2"/>
      <c r="F424" s="2"/>
      <c r="G424" s="2"/>
      <c r="H424" s="3"/>
      <c r="I424" s="22"/>
    </row>
    <row r="425" spans="1:9" s="32" customFormat="1" ht="12.75">
      <c r="A425" s="4"/>
      <c r="B425" s="36" t="s">
        <v>2</v>
      </c>
      <c r="C425" s="2" t="s">
        <v>78</v>
      </c>
      <c r="D425" s="139" t="s">
        <v>77</v>
      </c>
      <c r="E425" s="139"/>
      <c r="F425" s="139"/>
      <c r="G425" s="139"/>
      <c r="H425" s="139"/>
      <c r="I425" s="22"/>
    </row>
    <row r="426" spans="1:9" s="32" customFormat="1" ht="12.75">
      <c r="A426" s="4"/>
      <c r="B426" s="7" t="s">
        <v>3</v>
      </c>
      <c r="C426" s="2" t="s">
        <v>4</v>
      </c>
      <c r="D426" s="2"/>
      <c r="E426" s="2"/>
      <c r="F426" s="2"/>
      <c r="G426" s="2"/>
      <c r="H426" s="3"/>
      <c r="I426" s="22"/>
    </row>
    <row r="427" spans="1:9" s="32" customFormat="1" ht="13.5" thickBot="1">
      <c r="A427" s="4"/>
      <c r="B427" s="2"/>
      <c r="C427" s="2"/>
      <c r="D427" s="2"/>
      <c r="E427" s="2"/>
      <c r="F427" s="2"/>
      <c r="G427" s="2"/>
      <c r="H427" s="3"/>
      <c r="I427" s="22"/>
    </row>
    <row r="428" spans="1:9" s="32" customFormat="1" ht="29.25" customHeight="1">
      <c r="A428" s="128" t="s">
        <v>5</v>
      </c>
      <c r="B428" s="125" t="s">
        <v>6</v>
      </c>
      <c r="C428" s="125"/>
      <c r="D428" s="125" t="s">
        <v>7</v>
      </c>
      <c r="E428" s="125" t="s">
        <v>8</v>
      </c>
      <c r="F428" s="125"/>
      <c r="G428" s="125"/>
      <c r="H428" s="126" t="s">
        <v>9</v>
      </c>
      <c r="I428" s="21" t="s">
        <v>10</v>
      </c>
    </row>
    <row r="429" spans="1:9" s="32" customFormat="1" ht="21" customHeight="1">
      <c r="A429" s="111"/>
      <c r="B429" s="129"/>
      <c r="C429" s="129"/>
      <c r="D429" s="129"/>
      <c r="E429" s="8" t="s">
        <v>11</v>
      </c>
      <c r="F429" s="8" t="s">
        <v>12</v>
      </c>
      <c r="G429" s="8" t="s">
        <v>13</v>
      </c>
      <c r="H429" s="127"/>
      <c r="I429" s="21" t="s">
        <v>14</v>
      </c>
    </row>
    <row r="430" spans="1:9" s="32" customFormat="1" ht="12.75">
      <c r="A430" s="118" t="s">
        <v>15</v>
      </c>
      <c r="B430" s="119"/>
      <c r="C430" s="119"/>
      <c r="D430" s="119"/>
      <c r="E430" s="119"/>
      <c r="F430" s="119"/>
      <c r="G430" s="119"/>
      <c r="H430" s="119"/>
      <c r="I430" s="120"/>
    </row>
    <row r="431" spans="1:9" s="32" customFormat="1" ht="16.5" customHeight="1">
      <c r="A431" s="60" t="s">
        <v>236</v>
      </c>
      <c r="B431" s="107" t="s">
        <v>237</v>
      </c>
      <c r="C431" s="107"/>
      <c r="D431" s="55">
        <v>65</v>
      </c>
      <c r="E431" s="56">
        <v>8.4</v>
      </c>
      <c r="F431" s="56">
        <v>6.2</v>
      </c>
      <c r="G431" s="56">
        <v>12.8</v>
      </c>
      <c r="H431" s="57">
        <v>147.52</v>
      </c>
      <c r="I431" s="70">
        <v>0.48</v>
      </c>
    </row>
    <row r="432" spans="1:9" s="32" customFormat="1" ht="20.25" customHeight="1">
      <c r="A432" s="60"/>
      <c r="B432" s="107" t="s">
        <v>81</v>
      </c>
      <c r="C432" s="107"/>
      <c r="D432" s="55">
        <v>20</v>
      </c>
      <c r="E432" s="56">
        <v>1.51</v>
      </c>
      <c r="F432" s="57">
        <v>0.5422</v>
      </c>
      <c r="G432" s="56">
        <v>9.72</v>
      </c>
      <c r="H432" s="57">
        <v>48.64</v>
      </c>
      <c r="I432" s="61"/>
    </row>
    <row r="433" spans="1:9" s="32" customFormat="1" ht="15" customHeight="1">
      <c r="A433" s="60">
        <v>394</v>
      </c>
      <c r="B433" s="107" t="s">
        <v>127</v>
      </c>
      <c r="C433" s="107"/>
      <c r="D433" s="55">
        <v>150</v>
      </c>
      <c r="E433" s="56">
        <v>1.1</v>
      </c>
      <c r="F433" s="56">
        <v>1.2</v>
      </c>
      <c r="G433" s="56">
        <v>9.3</v>
      </c>
      <c r="H433" s="57">
        <v>53.2</v>
      </c>
      <c r="I433" s="58">
        <v>0.5</v>
      </c>
    </row>
    <row r="434" spans="1:9" s="32" customFormat="1" ht="12.75">
      <c r="A434" s="118" t="s">
        <v>17</v>
      </c>
      <c r="B434" s="119"/>
      <c r="C434" s="119"/>
      <c r="D434" s="119"/>
      <c r="E434" s="119"/>
      <c r="F434" s="119"/>
      <c r="G434" s="119"/>
      <c r="H434" s="119"/>
      <c r="I434" s="120"/>
    </row>
    <row r="435" spans="1:9" s="32" customFormat="1" ht="13.5" customHeight="1">
      <c r="A435" s="63" t="s">
        <v>93</v>
      </c>
      <c r="B435" s="107" t="s">
        <v>105</v>
      </c>
      <c r="C435" s="107"/>
      <c r="D435" s="55">
        <v>100</v>
      </c>
      <c r="E435" s="56">
        <v>0.4</v>
      </c>
      <c r="F435" s="56">
        <v>0.1</v>
      </c>
      <c r="G435" s="56">
        <v>10.1</v>
      </c>
      <c r="H435" s="57">
        <v>43</v>
      </c>
      <c r="I435" s="62">
        <v>2</v>
      </c>
    </row>
    <row r="436" spans="1:9" s="32" customFormat="1" ht="12.75">
      <c r="A436" s="118" t="s">
        <v>18</v>
      </c>
      <c r="B436" s="119"/>
      <c r="C436" s="119"/>
      <c r="D436" s="119"/>
      <c r="E436" s="119"/>
      <c r="F436" s="119"/>
      <c r="G436" s="119"/>
      <c r="H436" s="119"/>
      <c r="I436" s="120"/>
    </row>
    <row r="437" spans="1:9" s="33" customFormat="1" ht="30" customHeight="1">
      <c r="A437" s="71" t="s">
        <v>238</v>
      </c>
      <c r="B437" s="112" t="s">
        <v>239</v>
      </c>
      <c r="C437" s="112"/>
      <c r="D437" s="66">
        <v>40</v>
      </c>
      <c r="E437" s="67">
        <v>3.2</v>
      </c>
      <c r="F437" s="67">
        <v>4.6</v>
      </c>
      <c r="G437" s="67">
        <v>9.4</v>
      </c>
      <c r="H437" s="68">
        <v>77.8</v>
      </c>
      <c r="I437" s="98">
        <v>1</v>
      </c>
    </row>
    <row r="438" spans="1:9" s="32" customFormat="1" ht="16.5" customHeight="1">
      <c r="A438" s="60">
        <v>76</v>
      </c>
      <c r="B438" s="107" t="s">
        <v>240</v>
      </c>
      <c r="C438" s="107"/>
      <c r="D438" s="55">
        <v>165</v>
      </c>
      <c r="E438" s="56">
        <v>4.9</v>
      </c>
      <c r="F438" s="56">
        <v>6.5</v>
      </c>
      <c r="G438" s="56">
        <v>6.1</v>
      </c>
      <c r="H438" s="57">
        <v>122.2</v>
      </c>
      <c r="I438" s="70">
        <v>5.1</v>
      </c>
    </row>
    <row r="439" spans="1:9" s="32" customFormat="1" ht="15.75" customHeight="1">
      <c r="A439" s="60">
        <v>255</v>
      </c>
      <c r="B439" s="107" t="s">
        <v>241</v>
      </c>
      <c r="C439" s="107"/>
      <c r="D439" s="55">
        <v>60</v>
      </c>
      <c r="E439" s="56">
        <v>4.8</v>
      </c>
      <c r="F439" s="56">
        <v>3.2</v>
      </c>
      <c r="G439" s="56">
        <v>8.85</v>
      </c>
      <c r="H439" s="57">
        <v>101.21</v>
      </c>
      <c r="I439" s="58">
        <v>0.1</v>
      </c>
    </row>
    <row r="440" spans="1:9" s="32" customFormat="1" ht="15.75" customHeight="1">
      <c r="A440" s="60">
        <v>322</v>
      </c>
      <c r="B440" s="107" t="s">
        <v>242</v>
      </c>
      <c r="C440" s="107"/>
      <c r="D440" s="55">
        <v>100</v>
      </c>
      <c r="E440" s="56">
        <v>1.2</v>
      </c>
      <c r="F440" s="57">
        <v>4.05</v>
      </c>
      <c r="G440" s="56">
        <v>10.1</v>
      </c>
      <c r="H440" s="56">
        <v>76.6</v>
      </c>
      <c r="I440" s="58">
        <v>6</v>
      </c>
    </row>
    <row r="441" spans="1:9" s="32" customFormat="1" ht="16.5" customHeight="1">
      <c r="A441" s="60">
        <v>378</v>
      </c>
      <c r="B441" s="107" t="s">
        <v>243</v>
      </c>
      <c r="C441" s="107"/>
      <c r="D441" s="55">
        <v>150</v>
      </c>
      <c r="E441" s="56">
        <v>0.3</v>
      </c>
      <c r="F441" s="56">
        <v>0</v>
      </c>
      <c r="G441" s="56">
        <v>23.8</v>
      </c>
      <c r="H441" s="57">
        <v>103.5</v>
      </c>
      <c r="I441" s="62">
        <v>9</v>
      </c>
    </row>
    <row r="442" spans="1:9" s="32" customFormat="1" ht="18" customHeight="1">
      <c r="A442" s="60"/>
      <c r="B442" s="107" t="s">
        <v>81</v>
      </c>
      <c r="C442" s="107"/>
      <c r="D442" s="55">
        <v>20</v>
      </c>
      <c r="E442" s="56">
        <v>1.51</v>
      </c>
      <c r="F442" s="57">
        <v>0.5422</v>
      </c>
      <c r="G442" s="56">
        <v>9.72</v>
      </c>
      <c r="H442" s="57">
        <v>48.64</v>
      </c>
      <c r="I442" s="61"/>
    </row>
    <row r="443" spans="1:9" s="32" customFormat="1" ht="18" customHeight="1">
      <c r="A443" s="60"/>
      <c r="B443" s="107" t="s">
        <v>20</v>
      </c>
      <c r="C443" s="107"/>
      <c r="D443" s="55">
        <v>20</v>
      </c>
      <c r="E443" s="56">
        <v>1</v>
      </c>
      <c r="F443" s="57">
        <v>0.36</v>
      </c>
      <c r="G443" s="56">
        <v>9.9</v>
      </c>
      <c r="H443" s="57">
        <v>45.6</v>
      </c>
      <c r="I443" s="61"/>
    </row>
    <row r="444" spans="1:9" s="32" customFormat="1" ht="12.75">
      <c r="A444" s="118" t="s">
        <v>21</v>
      </c>
      <c r="B444" s="119"/>
      <c r="C444" s="119"/>
      <c r="D444" s="119"/>
      <c r="E444" s="119"/>
      <c r="F444" s="119"/>
      <c r="G444" s="119"/>
      <c r="H444" s="119"/>
      <c r="I444" s="120"/>
    </row>
    <row r="445" spans="1:9" s="32" customFormat="1" ht="18.75" customHeight="1">
      <c r="A445" s="60" t="s">
        <v>244</v>
      </c>
      <c r="B445" s="107" t="s">
        <v>117</v>
      </c>
      <c r="C445" s="107"/>
      <c r="D445" s="55">
        <v>50</v>
      </c>
      <c r="E445" s="56">
        <v>3.9</v>
      </c>
      <c r="F445" s="56">
        <v>3</v>
      </c>
      <c r="G445" s="56">
        <v>27.3</v>
      </c>
      <c r="H445" s="57">
        <v>157</v>
      </c>
      <c r="I445" s="58">
        <v>0.3</v>
      </c>
    </row>
    <row r="446" spans="1:9" s="32" customFormat="1" ht="13.5" customHeight="1">
      <c r="A446" s="54"/>
      <c r="B446" s="107" t="s">
        <v>76</v>
      </c>
      <c r="C446" s="107"/>
      <c r="D446" s="55">
        <v>150</v>
      </c>
      <c r="E446" s="56">
        <v>4.3</v>
      </c>
      <c r="F446" s="56">
        <v>3.7</v>
      </c>
      <c r="G446" s="56">
        <v>6.7</v>
      </c>
      <c r="H446" s="57">
        <v>98</v>
      </c>
      <c r="I446" s="58">
        <v>1.3</v>
      </c>
    </row>
    <row r="447" spans="1:9" s="32" customFormat="1" ht="12.75">
      <c r="A447" s="118" t="s">
        <v>23</v>
      </c>
      <c r="B447" s="119"/>
      <c r="C447" s="119"/>
      <c r="D447" s="119"/>
      <c r="E447" s="119"/>
      <c r="F447" s="119"/>
      <c r="G447" s="119"/>
      <c r="H447" s="119"/>
      <c r="I447" s="120"/>
    </row>
    <row r="448" spans="2:9" s="99" customFormat="1" ht="15" customHeight="1">
      <c r="B448" s="107" t="s">
        <v>73</v>
      </c>
      <c r="C448" s="107"/>
      <c r="D448" s="55">
        <v>20</v>
      </c>
      <c r="E448" s="56">
        <v>0.3</v>
      </c>
      <c r="F448" s="55">
        <v>1</v>
      </c>
      <c r="G448" s="56">
        <v>1.3</v>
      </c>
      <c r="H448" s="57">
        <v>15.7</v>
      </c>
      <c r="I448" s="58">
        <v>1.6</v>
      </c>
    </row>
    <row r="449" spans="1:9" s="33" customFormat="1" ht="17.25" customHeight="1">
      <c r="A449" s="71">
        <v>309</v>
      </c>
      <c r="B449" s="146" t="s">
        <v>112</v>
      </c>
      <c r="C449" s="146"/>
      <c r="D449" s="66">
        <v>60</v>
      </c>
      <c r="E449" s="100">
        <v>7.2</v>
      </c>
      <c r="F449" s="100">
        <v>6.8</v>
      </c>
      <c r="G449" s="100">
        <v>11.2</v>
      </c>
      <c r="H449" s="67">
        <v>152.4</v>
      </c>
      <c r="I449" s="101">
        <v>0.78</v>
      </c>
    </row>
    <row r="450" spans="1:9" s="32" customFormat="1" ht="16.5" customHeight="1">
      <c r="A450" s="60">
        <v>320</v>
      </c>
      <c r="B450" s="107" t="s">
        <v>52</v>
      </c>
      <c r="C450" s="107"/>
      <c r="D450" s="55">
        <v>100</v>
      </c>
      <c r="E450" s="56">
        <v>2.8</v>
      </c>
      <c r="F450" s="56">
        <v>4.2</v>
      </c>
      <c r="G450" s="56">
        <v>7.5</v>
      </c>
      <c r="H450" s="57">
        <v>116.2</v>
      </c>
      <c r="I450" s="58">
        <v>7</v>
      </c>
    </row>
    <row r="451" spans="1:9" s="32" customFormat="1" ht="16.5" customHeight="1">
      <c r="A451" s="60"/>
      <c r="B451" s="107" t="s">
        <v>81</v>
      </c>
      <c r="C451" s="107"/>
      <c r="D451" s="55">
        <v>20</v>
      </c>
      <c r="E451" s="56">
        <v>1.51</v>
      </c>
      <c r="F451" s="57">
        <v>0.5422</v>
      </c>
      <c r="G451" s="56">
        <v>9.72</v>
      </c>
      <c r="H451" s="57">
        <v>48.64</v>
      </c>
      <c r="I451" s="61"/>
    </row>
    <row r="452" spans="1:9" s="32" customFormat="1" ht="14.25" customHeight="1">
      <c r="A452" s="60"/>
      <c r="B452" s="107" t="s">
        <v>20</v>
      </c>
      <c r="C452" s="107"/>
      <c r="D452" s="55">
        <v>20</v>
      </c>
      <c r="E452" s="56">
        <v>1</v>
      </c>
      <c r="F452" s="57">
        <v>0.36</v>
      </c>
      <c r="G452" s="56">
        <v>9.9</v>
      </c>
      <c r="H452" s="57">
        <v>45.6</v>
      </c>
      <c r="I452" s="61"/>
    </row>
    <row r="453" spans="1:9" s="32" customFormat="1" ht="14.25" customHeight="1" thickBot="1">
      <c r="A453" s="60">
        <v>393</v>
      </c>
      <c r="B453" s="107" t="s">
        <v>24</v>
      </c>
      <c r="C453" s="107"/>
      <c r="D453" s="72" t="s">
        <v>221</v>
      </c>
      <c r="E453" s="57">
        <v>0.11</v>
      </c>
      <c r="F453" s="64"/>
      <c r="G453" s="56">
        <v>8.2</v>
      </c>
      <c r="H453" s="57">
        <v>34.6</v>
      </c>
      <c r="I453" s="58">
        <v>2.2</v>
      </c>
    </row>
    <row r="454" spans="1:9" s="37" customFormat="1" ht="28.5" customHeight="1">
      <c r="A454" s="130" t="s">
        <v>160</v>
      </c>
      <c r="B454" s="131"/>
      <c r="C454" s="131"/>
      <c r="D454" s="131"/>
      <c r="E454" s="131" t="s">
        <v>8</v>
      </c>
      <c r="F454" s="131"/>
      <c r="G454" s="131"/>
      <c r="H454" s="136" t="s">
        <v>9</v>
      </c>
      <c r="I454" s="77" t="s">
        <v>10</v>
      </c>
    </row>
    <row r="455" spans="1:9" s="37" customFormat="1" ht="24" customHeight="1">
      <c r="A455" s="132"/>
      <c r="B455" s="133"/>
      <c r="C455" s="133"/>
      <c r="D455" s="133"/>
      <c r="E455" s="78" t="s">
        <v>11</v>
      </c>
      <c r="F455" s="78" t="s">
        <v>12</v>
      </c>
      <c r="G455" s="78" t="s">
        <v>13</v>
      </c>
      <c r="H455" s="137"/>
      <c r="I455" s="79" t="s">
        <v>14</v>
      </c>
    </row>
    <row r="456" spans="1:9" s="37" customFormat="1" ht="27.75" customHeight="1" thickBot="1">
      <c r="A456" s="134"/>
      <c r="B456" s="135"/>
      <c r="C456" s="135"/>
      <c r="D456" s="135"/>
      <c r="E456" s="80">
        <f>E453+E452+E451-0.0002+E450+E449+E448+E446+E445+E443+E442+E441+E440+E439+E438+E437+E435+E433+E432+E431</f>
        <v>49.439800000000005</v>
      </c>
      <c r="F456" s="80">
        <f>F453+F452+F451+F450+3.56+F449+F448+F446+F445+F443+F442+F441+F440+F439+F438+F437+F435+F433+F432+F431</f>
        <v>50.45660000000001</v>
      </c>
      <c r="G456" s="80">
        <f>G453+G452+G451+G450+G449-0.0002+G448+G446+G445+G443+G442+G441+G440+G439+G438+G437+G435+G433+G432+G431</f>
        <v>201.6098</v>
      </c>
      <c r="H456" s="80">
        <f>H453+H452+H451+H450+H449+H448+H446+18.5+H445+H443+H442+H441+H440+H439+H438+H437+H435+H433+H432+H431</f>
        <v>1554.5500000000002</v>
      </c>
      <c r="I456" s="82">
        <f>I453+I452+I451+I450+I449+I448+I446+I445+I443+I442+I441+I440+I439+I438+I437+I435+I433+I432+I431</f>
        <v>37.36</v>
      </c>
    </row>
    <row r="457" spans="1:9" s="48" customFormat="1" ht="13.5" thickBot="1">
      <c r="A457" s="2"/>
      <c r="B457" s="2"/>
      <c r="C457" s="2"/>
      <c r="D457" s="2"/>
      <c r="E457" s="2"/>
      <c r="F457" s="2"/>
      <c r="G457" s="2"/>
      <c r="H457" s="3"/>
      <c r="I457" s="2"/>
    </row>
    <row r="458" spans="1:9" s="33" customFormat="1" ht="24" customHeight="1">
      <c r="A458" s="115" t="s">
        <v>144</v>
      </c>
      <c r="B458" s="116"/>
      <c r="C458" s="116"/>
      <c r="D458" s="116"/>
      <c r="E458" s="116"/>
      <c r="F458" s="116"/>
      <c r="G458" s="116"/>
      <c r="H458" s="116"/>
      <c r="I458" s="117"/>
    </row>
    <row r="459" spans="1:9" s="32" customFormat="1" ht="12.75">
      <c r="A459" s="4"/>
      <c r="B459" s="2"/>
      <c r="C459" s="2"/>
      <c r="D459" s="2"/>
      <c r="E459" s="2"/>
      <c r="F459" s="2"/>
      <c r="G459" s="2"/>
      <c r="H459" s="3"/>
      <c r="I459" s="22"/>
    </row>
    <row r="460" spans="1:9" s="32" customFormat="1" ht="12.75">
      <c r="A460" s="4">
        <v>13</v>
      </c>
      <c r="B460" s="36" t="s">
        <v>0</v>
      </c>
      <c r="C460" s="5">
        <v>3</v>
      </c>
      <c r="D460" s="2"/>
      <c r="E460" s="2"/>
      <c r="F460" s="2"/>
      <c r="G460" s="2"/>
      <c r="H460" s="3"/>
      <c r="I460" s="22"/>
    </row>
    <row r="461" spans="1:9" s="32" customFormat="1" ht="12.75">
      <c r="A461" s="4"/>
      <c r="B461" s="36" t="s">
        <v>1</v>
      </c>
      <c r="C461" s="5">
        <v>3</v>
      </c>
      <c r="D461" s="2"/>
      <c r="E461" s="2"/>
      <c r="F461" s="2"/>
      <c r="G461" s="2"/>
      <c r="H461" s="3"/>
      <c r="I461" s="22"/>
    </row>
    <row r="462" spans="1:9" s="32" customFormat="1" ht="12.75">
      <c r="A462" s="4"/>
      <c r="B462" s="36" t="s">
        <v>2</v>
      </c>
      <c r="C462" s="2" t="s">
        <v>78</v>
      </c>
      <c r="D462" s="139" t="s">
        <v>77</v>
      </c>
      <c r="E462" s="139"/>
      <c r="F462" s="139"/>
      <c r="G462" s="139"/>
      <c r="H462" s="139"/>
      <c r="I462" s="22"/>
    </row>
    <row r="463" spans="1:9" s="32" customFormat="1" ht="12.75">
      <c r="A463" s="4"/>
      <c r="B463" s="7" t="s">
        <v>3</v>
      </c>
      <c r="C463" s="2" t="s">
        <v>4</v>
      </c>
      <c r="D463" s="2"/>
      <c r="E463" s="2"/>
      <c r="F463" s="2"/>
      <c r="G463" s="2"/>
      <c r="H463" s="3"/>
      <c r="I463" s="22"/>
    </row>
    <row r="464" spans="1:9" s="32" customFormat="1" ht="12.75">
      <c r="A464" s="4"/>
      <c r="B464" s="2"/>
      <c r="C464" s="2"/>
      <c r="D464" s="2"/>
      <c r="E464" s="2"/>
      <c r="F464" s="2"/>
      <c r="G464" s="2"/>
      <c r="H464" s="3"/>
      <c r="I464" s="22"/>
    </row>
    <row r="465" spans="1:9" s="32" customFormat="1" ht="31.5" customHeight="1">
      <c r="A465" s="111" t="s">
        <v>5</v>
      </c>
      <c r="B465" s="129" t="s">
        <v>6</v>
      </c>
      <c r="C465" s="129"/>
      <c r="D465" s="129" t="s">
        <v>7</v>
      </c>
      <c r="E465" s="129" t="s">
        <v>8</v>
      </c>
      <c r="F465" s="129"/>
      <c r="G465" s="129"/>
      <c r="H465" s="127" t="s">
        <v>9</v>
      </c>
      <c r="I465" s="21" t="s">
        <v>10</v>
      </c>
    </row>
    <row r="466" spans="1:9" s="32" customFormat="1" ht="21" customHeight="1">
      <c r="A466" s="111"/>
      <c r="B466" s="129"/>
      <c r="C466" s="129"/>
      <c r="D466" s="129"/>
      <c r="E466" s="8" t="s">
        <v>11</v>
      </c>
      <c r="F466" s="8" t="s">
        <v>12</v>
      </c>
      <c r="G466" s="8" t="s">
        <v>13</v>
      </c>
      <c r="H466" s="127"/>
      <c r="I466" s="21" t="s">
        <v>14</v>
      </c>
    </row>
    <row r="467" spans="1:9" s="32" customFormat="1" ht="12.75">
      <c r="A467" s="118" t="s">
        <v>15</v>
      </c>
      <c r="B467" s="119"/>
      <c r="C467" s="119"/>
      <c r="D467" s="119"/>
      <c r="E467" s="119"/>
      <c r="F467" s="119"/>
      <c r="G467" s="119"/>
      <c r="H467" s="119"/>
      <c r="I467" s="120"/>
    </row>
    <row r="468" spans="1:9" s="32" customFormat="1" ht="18" customHeight="1">
      <c r="A468" s="54">
        <v>215</v>
      </c>
      <c r="B468" s="107" t="s">
        <v>245</v>
      </c>
      <c r="C468" s="107"/>
      <c r="D468" s="55">
        <v>70</v>
      </c>
      <c r="E468" s="56">
        <v>6.5</v>
      </c>
      <c r="F468" s="56">
        <v>11.2</v>
      </c>
      <c r="G468" s="56">
        <v>1.2</v>
      </c>
      <c r="H468" s="57">
        <v>127</v>
      </c>
      <c r="I468" s="58">
        <v>0.6</v>
      </c>
    </row>
    <row r="469" spans="1:9" s="32" customFormat="1" ht="27.75" customHeight="1">
      <c r="A469" s="59"/>
      <c r="B469" s="107" t="s">
        <v>110</v>
      </c>
      <c r="C469" s="107"/>
      <c r="D469" s="55">
        <v>20</v>
      </c>
      <c r="E469" s="56">
        <v>0.7</v>
      </c>
      <c r="F469" s="56">
        <v>0.6</v>
      </c>
      <c r="G469" s="56">
        <v>1.5</v>
      </c>
      <c r="H469" s="57">
        <v>16.5</v>
      </c>
      <c r="I469" s="58">
        <v>2.9</v>
      </c>
    </row>
    <row r="470" spans="1:9" s="33" customFormat="1" ht="25.5" customHeight="1">
      <c r="A470" s="83"/>
      <c r="B470" s="112" t="s">
        <v>44</v>
      </c>
      <c r="C470" s="112"/>
      <c r="D470" s="66">
        <v>7</v>
      </c>
      <c r="E470" s="68">
        <v>0.07</v>
      </c>
      <c r="F470" s="68">
        <v>5.5</v>
      </c>
      <c r="G470" s="68">
        <v>0.07</v>
      </c>
      <c r="H470" s="68">
        <v>49.6</v>
      </c>
      <c r="I470" s="90"/>
    </row>
    <row r="471" spans="1:9" s="32" customFormat="1" ht="21" customHeight="1">
      <c r="A471" s="60"/>
      <c r="B471" s="107" t="s">
        <v>81</v>
      </c>
      <c r="C471" s="107"/>
      <c r="D471" s="55">
        <v>20</v>
      </c>
      <c r="E471" s="56">
        <v>1.51</v>
      </c>
      <c r="F471" s="57">
        <v>0.5422</v>
      </c>
      <c r="G471" s="56">
        <v>9.72</v>
      </c>
      <c r="H471" s="57">
        <v>48.64</v>
      </c>
      <c r="I471" s="61"/>
    </row>
    <row r="472" spans="1:9" s="32" customFormat="1" ht="16.5" customHeight="1">
      <c r="A472" s="60">
        <v>395</v>
      </c>
      <c r="B472" s="107" t="s">
        <v>166</v>
      </c>
      <c r="C472" s="107"/>
      <c r="D472" s="55">
        <v>150</v>
      </c>
      <c r="E472" s="56">
        <v>2.2</v>
      </c>
      <c r="F472" s="56">
        <v>2.4</v>
      </c>
      <c r="G472" s="55">
        <v>14.2</v>
      </c>
      <c r="H472" s="56">
        <v>87.5</v>
      </c>
      <c r="I472" s="58">
        <v>1.4</v>
      </c>
    </row>
    <row r="473" spans="1:9" s="32" customFormat="1" ht="16.5" customHeight="1">
      <c r="A473" s="60"/>
      <c r="B473" s="107" t="s">
        <v>45</v>
      </c>
      <c r="C473" s="107"/>
      <c r="D473" s="55">
        <v>40</v>
      </c>
      <c r="E473" s="56">
        <v>0.3</v>
      </c>
      <c r="F473" s="56">
        <v>0.1</v>
      </c>
      <c r="G473" s="55">
        <v>3</v>
      </c>
      <c r="H473" s="57">
        <v>15.2</v>
      </c>
      <c r="I473" s="58">
        <v>4.5</v>
      </c>
    </row>
    <row r="474" spans="1:9" s="32" customFormat="1" ht="12.75">
      <c r="A474" s="118" t="s">
        <v>17</v>
      </c>
      <c r="B474" s="119"/>
      <c r="C474" s="119"/>
      <c r="D474" s="119"/>
      <c r="E474" s="119"/>
      <c r="F474" s="119"/>
      <c r="G474" s="119"/>
      <c r="H474" s="119"/>
      <c r="I474" s="120"/>
    </row>
    <row r="475" spans="1:9" s="32" customFormat="1" ht="19.5" customHeight="1">
      <c r="A475" s="63" t="s">
        <v>93</v>
      </c>
      <c r="B475" s="107" t="s">
        <v>65</v>
      </c>
      <c r="C475" s="107"/>
      <c r="D475" s="55">
        <v>100</v>
      </c>
      <c r="E475" s="56">
        <v>0.5</v>
      </c>
      <c r="F475" s="56">
        <v>0.1</v>
      </c>
      <c r="G475" s="56">
        <v>10.1</v>
      </c>
      <c r="H475" s="57">
        <v>43</v>
      </c>
      <c r="I475" s="62">
        <v>2</v>
      </c>
    </row>
    <row r="476" spans="1:9" s="32" customFormat="1" ht="12.75">
      <c r="A476" s="118" t="s">
        <v>18</v>
      </c>
      <c r="B476" s="119"/>
      <c r="C476" s="119"/>
      <c r="D476" s="119"/>
      <c r="E476" s="119"/>
      <c r="F476" s="119"/>
      <c r="G476" s="119"/>
      <c r="H476" s="119"/>
      <c r="I476" s="120"/>
    </row>
    <row r="477" spans="1:9" s="92" customFormat="1" ht="28.5" customHeight="1">
      <c r="A477" s="71">
        <v>35</v>
      </c>
      <c r="B477" s="112" t="s">
        <v>55</v>
      </c>
      <c r="C477" s="112"/>
      <c r="D477" s="66">
        <v>40</v>
      </c>
      <c r="E477" s="67">
        <v>0.4</v>
      </c>
      <c r="F477" s="67">
        <v>3.3</v>
      </c>
      <c r="G477" s="67">
        <v>4.3</v>
      </c>
      <c r="H477" s="67">
        <v>41</v>
      </c>
      <c r="I477" s="69">
        <v>2.3</v>
      </c>
    </row>
    <row r="478" spans="1:9" s="32" customFormat="1" ht="18" customHeight="1">
      <c r="A478" s="60" t="s">
        <v>247</v>
      </c>
      <c r="B478" s="107" t="s">
        <v>248</v>
      </c>
      <c r="C478" s="107"/>
      <c r="D478" s="55">
        <v>165</v>
      </c>
      <c r="E478" s="56">
        <v>3.2</v>
      </c>
      <c r="F478" s="57">
        <v>5.04</v>
      </c>
      <c r="G478" s="56">
        <v>13.75</v>
      </c>
      <c r="H478" s="57">
        <v>75.35</v>
      </c>
      <c r="I478" s="58">
        <v>8.1</v>
      </c>
    </row>
    <row r="479" spans="1:9" s="32" customFormat="1" ht="18.75" customHeight="1">
      <c r="A479" s="60">
        <v>292</v>
      </c>
      <c r="B479" s="107" t="s">
        <v>58</v>
      </c>
      <c r="C479" s="107"/>
      <c r="D479" s="55">
        <v>120</v>
      </c>
      <c r="E479" s="56">
        <v>12.2</v>
      </c>
      <c r="F479" s="56">
        <v>6.65</v>
      </c>
      <c r="G479" s="56">
        <v>25.2</v>
      </c>
      <c r="H479" s="56">
        <v>239.01</v>
      </c>
      <c r="I479" s="58">
        <v>0.4</v>
      </c>
    </row>
    <row r="480" spans="1:9" s="33" customFormat="1" ht="21" customHeight="1">
      <c r="A480" s="71">
        <v>376</v>
      </c>
      <c r="B480" s="113" t="s">
        <v>277</v>
      </c>
      <c r="C480" s="114"/>
      <c r="D480" s="66">
        <v>150</v>
      </c>
      <c r="E480" s="68">
        <v>0.33</v>
      </c>
      <c r="F480" s="68">
        <v>0.01</v>
      </c>
      <c r="G480" s="68">
        <v>20.83</v>
      </c>
      <c r="H480" s="68">
        <v>84.8</v>
      </c>
      <c r="I480" s="90">
        <v>4.6</v>
      </c>
    </row>
    <row r="481" spans="1:9" s="32" customFormat="1" ht="18.75" customHeight="1">
      <c r="A481" s="60"/>
      <c r="B481" s="107" t="s">
        <v>20</v>
      </c>
      <c r="C481" s="107"/>
      <c r="D481" s="55">
        <v>20</v>
      </c>
      <c r="E481" s="56">
        <v>1</v>
      </c>
      <c r="F481" s="57">
        <v>0.36</v>
      </c>
      <c r="G481" s="56">
        <v>9.9</v>
      </c>
      <c r="H481" s="57">
        <v>45.6</v>
      </c>
      <c r="I481" s="61"/>
    </row>
    <row r="482" spans="1:9" s="32" customFormat="1" ht="18" customHeight="1">
      <c r="A482" s="60"/>
      <c r="B482" s="107" t="s">
        <v>81</v>
      </c>
      <c r="C482" s="107"/>
      <c r="D482" s="55">
        <v>20</v>
      </c>
      <c r="E482" s="56">
        <v>1.51</v>
      </c>
      <c r="F482" s="57">
        <v>0.5422</v>
      </c>
      <c r="G482" s="56">
        <v>9.72</v>
      </c>
      <c r="H482" s="57">
        <v>48.64</v>
      </c>
      <c r="I482" s="61"/>
    </row>
    <row r="483" spans="1:9" s="32" customFormat="1" ht="12.75" customHeight="1">
      <c r="A483" s="118" t="s">
        <v>21</v>
      </c>
      <c r="B483" s="119"/>
      <c r="C483" s="119"/>
      <c r="D483" s="119"/>
      <c r="E483" s="119"/>
      <c r="F483" s="119"/>
      <c r="G483" s="119"/>
      <c r="H483" s="119"/>
      <c r="I483" s="120"/>
    </row>
    <row r="484" spans="1:9" s="32" customFormat="1" ht="15.75" customHeight="1">
      <c r="A484" s="60" t="s">
        <v>249</v>
      </c>
      <c r="B484" s="107" t="s">
        <v>121</v>
      </c>
      <c r="C484" s="107"/>
      <c r="D484" s="55">
        <v>60</v>
      </c>
      <c r="E484" s="56">
        <v>6.1</v>
      </c>
      <c r="F484" s="56">
        <v>2.1</v>
      </c>
      <c r="G484" s="56">
        <v>32.3</v>
      </c>
      <c r="H484" s="57">
        <v>175</v>
      </c>
      <c r="I484" s="70">
        <v>0.09</v>
      </c>
    </row>
    <row r="485" spans="1:9" s="32" customFormat="1" ht="13.5" customHeight="1">
      <c r="A485" s="54"/>
      <c r="B485" s="107" t="s">
        <v>49</v>
      </c>
      <c r="C485" s="107"/>
      <c r="D485" s="55">
        <v>150</v>
      </c>
      <c r="E485" s="56">
        <v>4.3</v>
      </c>
      <c r="F485" s="56">
        <v>3.7</v>
      </c>
      <c r="G485" s="56">
        <v>6.7</v>
      </c>
      <c r="H485" s="57">
        <v>101</v>
      </c>
      <c r="I485" s="58">
        <v>1.3</v>
      </c>
    </row>
    <row r="486" spans="1:9" s="32" customFormat="1" ht="12.75">
      <c r="A486" s="118" t="s">
        <v>23</v>
      </c>
      <c r="B486" s="119"/>
      <c r="C486" s="119"/>
      <c r="D486" s="119"/>
      <c r="E486" s="119"/>
      <c r="F486" s="119"/>
      <c r="G486" s="119"/>
      <c r="H486" s="119"/>
      <c r="I486" s="120"/>
    </row>
    <row r="487" spans="1:9" s="33" customFormat="1" ht="18.75" customHeight="1">
      <c r="A487" s="71">
        <v>278</v>
      </c>
      <c r="B487" s="112" t="s">
        <v>250</v>
      </c>
      <c r="C487" s="112"/>
      <c r="D487" s="66">
        <v>100</v>
      </c>
      <c r="E487" s="67">
        <v>11.2</v>
      </c>
      <c r="F487" s="67">
        <v>5.3</v>
      </c>
      <c r="G487" s="67">
        <v>2.7</v>
      </c>
      <c r="H487" s="68">
        <v>105.4</v>
      </c>
      <c r="I487" s="69">
        <v>0.9</v>
      </c>
    </row>
    <row r="488" spans="1:9" s="32" customFormat="1" ht="16.5" customHeight="1">
      <c r="A488" s="60">
        <v>165</v>
      </c>
      <c r="B488" s="107" t="s">
        <v>57</v>
      </c>
      <c r="C488" s="107"/>
      <c r="D488" s="55">
        <v>105</v>
      </c>
      <c r="E488" s="56">
        <v>4.1</v>
      </c>
      <c r="F488" s="56">
        <v>5.2</v>
      </c>
      <c r="G488" s="56">
        <v>21.5</v>
      </c>
      <c r="H488" s="57">
        <v>193.83</v>
      </c>
      <c r="I488" s="70"/>
    </row>
    <row r="489" spans="1:9" s="33" customFormat="1" ht="21.75" customHeight="1">
      <c r="A489" s="65"/>
      <c r="B489" s="113" t="s">
        <v>246</v>
      </c>
      <c r="C489" s="114"/>
      <c r="D489" s="66">
        <v>25</v>
      </c>
      <c r="E489" s="67">
        <v>0.4</v>
      </c>
      <c r="F489" s="67">
        <v>1.5</v>
      </c>
      <c r="G489" s="67">
        <v>1.1</v>
      </c>
      <c r="H489" s="68">
        <v>20.2</v>
      </c>
      <c r="I489" s="90">
        <v>0.16</v>
      </c>
    </row>
    <row r="490" spans="1:9" s="32" customFormat="1" ht="17.25" customHeight="1">
      <c r="A490" s="60"/>
      <c r="B490" s="107" t="s">
        <v>81</v>
      </c>
      <c r="C490" s="107"/>
      <c r="D490" s="55">
        <v>20</v>
      </c>
      <c r="E490" s="56">
        <v>1.51</v>
      </c>
      <c r="F490" s="57">
        <v>0.5422</v>
      </c>
      <c r="G490" s="56">
        <v>9.72</v>
      </c>
      <c r="H490" s="57">
        <v>48.64</v>
      </c>
      <c r="I490" s="61"/>
    </row>
    <row r="491" spans="1:9" s="32" customFormat="1" ht="15.75" customHeight="1">
      <c r="A491" s="60"/>
      <c r="B491" s="107" t="s">
        <v>20</v>
      </c>
      <c r="C491" s="107"/>
      <c r="D491" s="55">
        <v>20</v>
      </c>
      <c r="E491" s="56">
        <v>1</v>
      </c>
      <c r="F491" s="57">
        <v>0.36</v>
      </c>
      <c r="G491" s="56">
        <v>9.9</v>
      </c>
      <c r="H491" s="57">
        <v>45.6</v>
      </c>
      <c r="I491" s="61"/>
    </row>
    <row r="492" spans="1:9" s="32" customFormat="1" ht="13.5" customHeight="1" thickBot="1">
      <c r="A492" s="59" t="s">
        <v>209</v>
      </c>
      <c r="B492" s="107" t="s">
        <v>31</v>
      </c>
      <c r="C492" s="107"/>
      <c r="D492" s="55">
        <v>150</v>
      </c>
      <c r="E492" s="56">
        <v>1</v>
      </c>
      <c r="F492" s="56">
        <v>1.2</v>
      </c>
      <c r="G492" s="56">
        <v>9.2</v>
      </c>
      <c r="H492" s="57">
        <v>52.4</v>
      </c>
      <c r="I492" s="58">
        <v>3.8</v>
      </c>
    </row>
    <row r="493" spans="1:9" s="37" customFormat="1" ht="26.25" customHeight="1">
      <c r="A493" s="130" t="s">
        <v>161</v>
      </c>
      <c r="B493" s="131"/>
      <c r="C493" s="131"/>
      <c r="D493" s="131"/>
      <c r="E493" s="131" t="s">
        <v>8</v>
      </c>
      <c r="F493" s="131"/>
      <c r="G493" s="131"/>
      <c r="H493" s="136" t="s">
        <v>9</v>
      </c>
      <c r="I493" s="77" t="s">
        <v>10</v>
      </c>
    </row>
    <row r="494" spans="1:9" s="37" customFormat="1" ht="21.75" customHeight="1">
      <c r="A494" s="132"/>
      <c r="B494" s="133"/>
      <c r="C494" s="133"/>
      <c r="D494" s="133"/>
      <c r="E494" s="78" t="s">
        <v>11</v>
      </c>
      <c r="F494" s="78" t="s">
        <v>12</v>
      </c>
      <c r="G494" s="78" t="s">
        <v>13</v>
      </c>
      <c r="H494" s="137"/>
      <c r="I494" s="79" t="s">
        <v>14</v>
      </c>
    </row>
    <row r="495" spans="1:9" s="37" customFormat="1" ht="32.25" customHeight="1" thickBot="1">
      <c r="A495" s="134"/>
      <c r="B495" s="135"/>
      <c r="C495" s="135"/>
      <c r="D495" s="135"/>
      <c r="E495" s="80">
        <f>E492+E491+E490+E489+E488+E487+E485+E484+E482+E481+E480+E479+E478+E477+E475+E473+E472+E471+E470+E469+E468</f>
        <v>60.03000000000001</v>
      </c>
      <c r="F495" s="80">
        <f>F492+F491+F490+F489+F488+F487+F485+F484+F482+F481+F480+F479+F478+F477+F475+F473+F472+F471+F470+F469+F468</f>
        <v>56.2466</v>
      </c>
      <c r="G495" s="80">
        <f>G492+G491+G490+G489-0.00002+G488+G487+G485+G484+G482+G481+G480+G479+G478+G477+G475+G473+G472+G471+G470+G469+G468</f>
        <v>216.60997999999995</v>
      </c>
      <c r="H495" s="80">
        <f>H492+H491+H490+H489+H488+19+H487+H485+H484+H482+H481+H480+H479+H478+H477+H475+H473+H472+H471+H470+H469+H468</f>
        <v>1682.9099999999999</v>
      </c>
      <c r="I495" s="82">
        <f>I492+I491+I490+I489+I488+I487+I485+I484+I482+I481+I480+I479+I478+I477+I475+I473+I472+I471+I470+I469+I468</f>
        <v>33.050000000000004</v>
      </c>
    </row>
    <row r="496" spans="1:9" s="32" customFormat="1" ht="13.5" thickBot="1">
      <c r="A496" s="4"/>
      <c r="B496" s="2"/>
      <c r="C496" s="2"/>
      <c r="D496" s="2"/>
      <c r="E496" s="2"/>
      <c r="F496" s="2"/>
      <c r="G496" s="2"/>
      <c r="H496" s="3"/>
      <c r="I496" s="22"/>
    </row>
    <row r="497" spans="1:9" s="33" customFormat="1" ht="18" customHeight="1">
      <c r="A497" s="115" t="s">
        <v>145</v>
      </c>
      <c r="B497" s="116"/>
      <c r="C497" s="116"/>
      <c r="D497" s="116"/>
      <c r="E497" s="116"/>
      <c r="F497" s="116"/>
      <c r="G497" s="116"/>
      <c r="H497" s="116"/>
      <c r="I497" s="117"/>
    </row>
    <row r="498" spans="1:9" s="32" customFormat="1" ht="12.75">
      <c r="A498" s="4"/>
      <c r="B498" s="2"/>
      <c r="C498" s="2"/>
      <c r="D498" s="2"/>
      <c r="E498" s="2"/>
      <c r="F498" s="2"/>
      <c r="G498" s="2"/>
      <c r="H498" s="3"/>
      <c r="I498" s="22"/>
    </row>
    <row r="499" spans="1:9" s="32" customFormat="1" ht="12.75">
      <c r="A499" s="4">
        <v>14</v>
      </c>
      <c r="B499" s="36" t="s">
        <v>0</v>
      </c>
      <c r="C499" s="5">
        <v>4</v>
      </c>
      <c r="D499" s="2"/>
      <c r="E499" s="2"/>
      <c r="F499" s="2"/>
      <c r="G499" s="2"/>
      <c r="H499" s="3"/>
      <c r="I499" s="22"/>
    </row>
    <row r="500" spans="1:9" s="32" customFormat="1" ht="12.75">
      <c r="A500" s="4"/>
      <c r="B500" s="36" t="s">
        <v>1</v>
      </c>
      <c r="C500" s="5">
        <v>3</v>
      </c>
      <c r="D500" s="2"/>
      <c r="E500" s="2"/>
      <c r="F500" s="2"/>
      <c r="G500" s="2"/>
      <c r="H500" s="3"/>
      <c r="I500" s="22"/>
    </row>
    <row r="501" spans="1:9" s="32" customFormat="1" ht="12.75">
      <c r="A501" s="4"/>
      <c r="B501" s="36" t="s">
        <v>2</v>
      </c>
      <c r="C501" s="6" t="s">
        <v>78</v>
      </c>
      <c r="D501" s="139" t="s">
        <v>77</v>
      </c>
      <c r="E501" s="139"/>
      <c r="F501" s="139"/>
      <c r="G501" s="139"/>
      <c r="H501" s="139"/>
      <c r="I501" s="22"/>
    </row>
    <row r="502" spans="1:9" s="32" customFormat="1" ht="12.75">
      <c r="A502" s="4"/>
      <c r="B502" s="7" t="s">
        <v>3</v>
      </c>
      <c r="C502" s="2" t="s">
        <v>4</v>
      </c>
      <c r="D502" s="2"/>
      <c r="E502" s="2"/>
      <c r="F502" s="2"/>
      <c r="G502" s="2"/>
      <c r="H502" s="3"/>
      <c r="I502" s="22"/>
    </row>
    <row r="503" spans="1:9" s="32" customFormat="1" ht="12.75">
      <c r="A503" s="4"/>
      <c r="B503" s="2"/>
      <c r="C503" s="2"/>
      <c r="D503" s="2"/>
      <c r="E503" s="2"/>
      <c r="F503" s="2"/>
      <c r="G503" s="2"/>
      <c r="H503" s="3"/>
      <c r="I503" s="22"/>
    </row>
    <row r="504" spans="1:9" s="32" customFormat="1" ht="36.75" customHeight="1">
      <c r="A504" s="111" t="s">
        <v>5</v>
      </c>
      <c r="B504" s="129" t="s">
        <v>6</v>
      </c>
      <c r="C504" s="129"/>
      <c r="D504" s="129" t="s">
        <v>7</v>
      </c>
      <c r="E504" s="129" t="s">
        <v>8</v>
      </c>
      <c r="F504" s="129"/>
      <c r="G504" s="129"/>
      <c r="H504" s="127" t="s">
        <v>9</v>
      </c>
      <c r="I504" s="21" t="s">
        <v>10</v>
      </c>
    </row>
    <row r="505" spans="1:9" s="32" customFormat="1" ht="21" customHeight="1">
      <c r="A505" s="111"/>
      <c r="B505" s="129"/>
      <c r="C505" s="129"/>
      <c r="D505" s="129"/>
      <c r="E505" s="8" t="s">
        <v>11</v>
      </c>
      <c r="F505" s="8" t="s">
        <v>12</v>
      </c>
      <c r="G505" s="8" t="s">
        <v>13</v>
      </c>
      <c r="H505" s="127"/>
      <c r="I505" s="21" t="s">
        <v>14</v>
      </c>
    </row>
    <row r="506" spans="1:9" s="32" customFormat="1" ht="12.75">
      <c r="A506" s="118" t="s">
        <v>15</v>
      </c>
      <c r="B506" s="119"/>
      <c r="C506" s="119"/>
      <c r="D506" s="119"/>
      <c r="E506" s="119"/>
      <c r="F506" s="119"/>
      <c r="G506" s="119"/>
      <c r="H506" s="119"/>
      <c r="I506" s="120"/>
    </row>
    <row r="507" spans="1:9" s="32" customFormat="1" ht="14.25" customHeight="1">
      <c r="A507" s="60">
        <v>230</v>
      </c>
      <c r="B507" s="107" t="s">
        <v>84</v>
      </c>
      <c r="C507" s="107"/>
      <c r="D507" s="55">
        <v>90</v>
      </c>
      <c r="E507" s="56">
        <v>11.4</v>
      </c>
      <c r="F507" s="56">
        <v>9.4</v>
      </c>
      <c r="G507" s="56">
        <v>14.8</v>
      </c>
      <c r="H507" s="57">
        <v>207.6</v>
      </c>
      <c r="I507" s="58">
        <v>1.1</v>
      </c>
    </row>
    <row r="508" spans="1:9" s="32" customFormat="1" ht="14.25" customHeight="1">
      <c r="A508" s="60">
        <v>351</v>
      </c>
      <c r="B508" s="107" t="s">
        <v>87</v>
      </c>
      <c r="C508" s="107"/>
      <c r="D508" s="55">
        <v>20</v>
      </c>
      <c r="E508" s="56">
        <v>0.3</v>
      </c>
      <c r="F508" s="64">
        <v>0.7</v>
      </c>
      <c r="G508" s="56">
        <v>2.8</v>
      </c>
      <c r="H508" s="57">
        <v>20.6</v>
      </c>
      <c r="I508" s="58">
        <v>0.1</v>
      </c>
    </row>
    <row r="509" spans="1:9" s="32" customFormat="1" ht="16.5" customHeight="1">
      <c r="A509" s="60"/>
      <c r="B509" s="107" t="s">
        <v>81</v>
      </c>
      <c r="C509" s="107"/>
      <c r="D509" s="55">
        <v>20</v>
      </c>
      <c r="E509" s="56">
        <v>1.51</v>
      </c>
      <c r="F509" s="57">
        <v>0.5422</v>
      </c>
      <c r="G509" s="56">
        <v>9.72</v>
      </c>
      <c r="H509" s="57">
        <v>48.64</v>
      </c>
      <c r="I509" s="61"/>
    </row>
    <row r="510" spans="1:9" s="32" customFormat="1" ht="14.25" customHeight="1">
      <c r="A510" s="54">
        <v>397</v>
      </c>
      <c r="B510" s="107" t="s">
        <v>25</v>
      </c>
      <c r="C510" s="107"/>
      <c r="D510" s="55">
        <v>150</v>
      </c>
      <c r="E510" s="56">
        <v>2.8</v>
      </c>
      <c r="F510" s="56">
        <v>2.9</v>
      </c>
      <c r="G510" s="56">
        <v>18.8</v>
      </c>
      <c r="H510" s="57">
        <v>91</v>
      </c>
      <c r="I510" s="62">
        <v>1</v>
      </c>
    </row>
    <row r="511" spans="1:9" s="32" customFormat="1" ht="14.25" customHeight="1">
      <c r="A511" s="60"/>
      <c r="B511" s="107" t="s">
        <v>90</v>
      </c>
      <c r="C511" s="107"/>
      <c r="D511" s="55">
        <v>110</v>
      </c>
      <c r="E511" s="56">
        <v>0.4</v>
      </c>
      <c r="F511" s="56">
        <v>0.5</v>
      </c>
      <c r="G511" s="56">
        <v>11.8</v>
      </c>
      <c r="H511" s="57">
        <v>56.4</v>
      </c>
      <c r="I511" s="62">
        <v>6</v>
      </c>
    </row>
    <row r="512" spans="1:9" s="32" customFormat="1" ht="12.75">
      <c r="A512" s="118" t="s">
        <v>17</v>
      </c>
      <c r="B512" s="119"/>
      <c r="C512" s="119"/>
      <c r="D512" s="119"/>
      <c r="E512" s="119"/>
      <c r="F512" s="119"/>
      <c r="G512" s="119"/>
      <c r="H512" s="119"/>
      <c r="I512" s="120"/>
    </row>
    <row r="513" spans="1:9" s="32" customFormat="1" ht="15" customHeight="1">
      <c r="A513" s="63" t="s">
        <v>93</v>
      </c>
      <c r="B513" s="107" t="s">
        <v>98</v>
      </c>
      <c r="C513" s="107"/>
      <c r="D513" s="55">
        <v>100</v>
      </c>
      <c r="E513" s="56">
        <v>0.4</v>
      </c>
      <c r="F513" s="56">
        <v>0</v>
      </c>
      <c r="G513" s="56">
        <v>13.3</v>
      </c>
      <c r="H513" s="57">
        <v>56</v>
      </c>
      <c r="I513" s="62">
        <v>2.5</v>
      </c>
    </row>
    <row r="514" spans="1:9" s="32" customFormat="1" ht="12.75">
      <c r="A514" s="118" t="s">
        <v>18</v>
      </c>
      <c r="B514" s="119"/>
      <c r="C514" s="119"/>
      <c r="D514" s="119"/>
      <c r="E514" s="119"/>
      <c r="F514" s="119"/>
      <c r="G514" s="119"/>
      <c r="H514" s="119"/>
      <c r="I514" s="120"/>
    </row>
    <row r="515" spans="1:14" s="32" customFormat="1" ht="14.25" customHeight="1">
      <c r="A515" s="60">
        <v>45</v>
      </c>
      <c r="B515" s="107" t="s">
        <v>19</v>
      </c>
      <c r="C515" s="107"/>
      <c r="D515" s="55">
        <v>40</v>
      </c>
      <c r="E515" s="56">
        <v>0.5</v>
      </c>
      <c r="F515" s="56">
        <v>3</v>
      </c>
      <c r="G515" s="56">
        <v>3.3</v>
      </c>
      <c r="H515" s="57">
        <v>52.3</v>
      </c>
      <c r="I515" s="58">
        <v>2.9</v>
      </c>
      <c r="N515" s="106"/>
    </row>
    <row r="516" spans="1:9" s="32" customFormat="1" ht="27.75" customHeight="1">
      <c r="A516" s="71" t="s">
        <v>252</v>
      </c>
      <c r="B516" s="107" t="s">
        <v>253</v>
      </c>
      <c r="C516" s="107"/>
      <c r="D516" s="55">
        <v>170</v>
      </c>
      <c r="E516" s="56">
        <v>1.3</v>
      </c>
      <c r="F516" s="56">
        <v>1.8</v>
      </c>
      <c r="G516" s="56">
        <v>9.2</v>
      </c>
      <c r="H516" s="57">
        <v>111.92</v>
      </c>
      <c r="I516" s="58">
        <v>3.3</v>
      </c>
    </row>
    <row r="517" spans="1:9" s="32" customFormat="1" ht="18" customHeight="1">
      <c r="A517" s="60">
        <v>258</v>
      </c>
      <c r="B517" s="142" t="s">
        <v>254</v>
      </c>
      <c r="C517" s="143"/>
      <c r="D517" s="55">
        <v>55</v>
      </c>
      <c r="E517" s="56">
        <v>6.24</v>
      </c>
      <c r="F517" s="56">
        <v>2.2</v>
      </c>
      <c r="G517" s="56">
        <v>5.8</v>
      </c>
      <c r="H517" s="57">
        <v>82.6</v>
      </c>
      <c r="I517" s="58">
        <v>0.1</v>
      </c>
    </row>
    <row r="518" spans="1:9" s="32" customFormat="1" ht="17.25" customHeight="1">
      <c r="A518" s="54">
        <v>151</v>
      </c>
      <c r="B518" s="107" t="s">
        <v>251</v>
      </c>
      <c r="C518" s="107"/>
      <c r="D518" s="55">
        <v>100</v>
      </c>
      <c r="E518" s="56">
        <v>2.54</v>
      </c>
      <c r="F518" s="56">
        <v>5.8</v>
      </c>
      <c r="G518" s="56">
        <v>13</v>
      </c>
      <c r="H518" s="57">
        <v>105.8</v>
      </c>
      <c r="I518" s="70">
        <v>2.5</v>
      </c>
    </row>
    <row r="519" spans="1:9" s="32" customFormat="1" ht="15.75" customHeight="1">
      <c r="A519" s="60" t="s">
        <v>194</v>
      </c>
      <c r="B519" s="107" t="s">
        <v>193</v>
      </c>
      <c r="C519" s="107"/>
      <c r="D519" s="55">
        <v>150</v>
      </c>
      <c r="E519" s="56">
        <v>0.14</v>
      </c>
      <c r="F519" s="64">
        <v>0</v>
      </c>
      <c r="G519" s="56">
        <v>20.7</v>
      </c>
      <c r="H519" s="57">
        <v>85.9</v>
      </c>
      <c r="I519" s="62">
        <v>3</v>
      </c>
    </row>
    <row r="520" spans="1:9" s="32" customFormat="1" ht="13.5" customHeight="1">
      <c r="A520" s="60"/>
      <c r="B520" s="107" t="s">
        <v>20</v>
      </c>
      <c r="C520" s="107"/>
      <c r="D520" s="55">
        <v>20</v>
      </c>
      <c r="E520" s="56">
        <v>1</v>
      </c>
      <c r="F520" s="57">
        <v>0.36</v>
      </c>
      <c r="G520" s="56">
        <v>9.9</v>
      </c>
      <c r="H520" s="57">
        <v>45.6</v>
      </c>
      <c r="I520" s="61"/>
    </row>
    <row r="521" spans="1:9" s="32" customFormat="1" ht="18" customHeight="1">
      <c r="A521" s="60"/>
      <c r="B521" s="107" t="s">
        <v>81</v>
      </c>
      <c r="C521" s="107"/>
      <c r="D521" s="55">
        <v>20</v>
      </c>
      <c r="E521" s="56">
        <v>1.51</v>
      </c>
      <c r="F521" s="57">
        <v>0.5422</v>
      </c>
      <c r="G521" s="56">
        <v>9.72</v>
      </c>
      <c r="H521" s="57">
        <v>48.64</v>
      </c>
      <c r="I521" s="61"/>
    </row>
    <row r="522" spans="1:9" s="32" customFormat="1" ht="12.75">
      <c r="A522" s="118" t="s">
        <v>21</v>
      </c>
      <c r="B522" s="119"/>
      <c r="C522" s="119"/>
      <c r="D522" s="119"/>
      <c r="E522" s="119"/>
      <c r="F522" s="119"/>
      <c r="G522" s="119"/>
      <c r="H522" s="119"/>
      <c r="I522" s="120"/>
    </row>
    <row r="523" spans="1:9" s="32" customFormat="1" ht="17.25" customHeight="1">
      <c r="A523" s="60"/>
      <c r="B523" s="107" t="s">
        <v>88</v>
      </c>
      <c r="C523" s="107"/>
      <c r="D523" s="55">
        <v>45</v>
      </c>
      <c r="E523" s="56">
        <v>2.1</v>
      </c>
      <c r="F523" s="56">
        <v>4.2</v>
      </c>
      <c r="G523" s="56">
        <v>46.2</v>
      </c>
      <c r="H523" s="57">
        <v>165.8</v>
      </c>
      <c r="I523" s="58">
        <v>1.3</v>
      </c>
    </row>
    <row r="524" spans="1:9" s="33" customFormat="1" ht="15.75" customHeight="1">
      <c r="A524" s="71"/>
      <c r="B524" s="112" t="s">
        <v>69</v>
      </c>
      <c r="C524" s="112"/>
      <c r="D524" s="66">
        <v>150</v>
      </c>
      <c r="E524" s="67">
        <v>4.3</v>
      </c>
      <c r="F524" s="67">
        <v>4.8</v>
      </c>
      <c r="G524" s="67">
        <v>7.1</v>
      </c>
      <c r="H524" s="68">
        <v>90</v>
      </c>
      <c r="I524" s="69">
        <v>12.8</v>
      </c>
    </row>
    <row r="525" spans="1:9" s="32" customFormat="1" ht="12.75">
      <c r="A525" s="118" t="s">
        <v>23</v>
      </c>
      <c r="B525" s="119"/>
      <c r="C525" s="119"/>
      <c r="D525" s="119"/>
      <c r="E525" s="119"/>
      <c r="F525" s="119"/>
      <c r="G525" s="119"/>
      <c r="H525" s="119"/>
      <c r="I525" s="120"/>
    </row>
    <row r="526" spans="1:9" s="32" customFormat="1" ht="15.75" customHeight="1">
      <c r="A526" s="158" t="s">
        <v>226</v>
      </c>
      <c r="B526" s="107" t="s">
        <v>227</v>
      </c>
      <c r="C526" s="107"/>
      <c r="D526" s="55">
        <v>160</v>
      </c>
      <c r="E526" s="56">
        <v>8.1</v>
      </c>
      <c r="F526" s="56">
        <v>17.8</v>
      </c>
      <c r="G526" s="56">
        <v>9.1</v>
      </c>
      <c r="H526" s="57">
        <v>228</v>
      </c>
      <c r="I526" s="70">
        <v>4</v>
      </c>
    </row>
    <row r="527" spans="1:9" s="32" customFormat="1" ht="28.5" customHeight="1">
      <c r="A527" s="59"/>
      <c r="B527" s="142" t="s">
        <v>82</v>
      </c>
      <c r="C527" s="143"/>
      <c r="D527" s="55">
        <v>20</v>
      </c>
      <c r="E527" s="56">
        <v>0.3</v>
      </c>
      <c r="F527" s="57">
        <v>0.04</v>
      </c>
      <c r="G527" s="56">
        <v>0.5</v>
      </c>
      <c r="H527" s="57">
        <v>3.85</v>
      </c>
      <c r="I527" s="58">
        <v>2</v>
      </c>
    </row>
    <row r="528" spans="1:9" s="32" customFormat="1" ht="14.25" customHeight="1">
      <c r="A528" s="60"/>
      <c r="B528" s="107" t="s">
        <v>81</v>
      </c>
      <c r="C528" s="107"/>
      <c r="D528" s="55">
        <v>20</v>
      </c>
      <c r="E528" s="56">
        <v>1.51</v>
      </c>
      <c r="F528" s="57">
        <v>0.5422</v>
      </c>
      <c r="G528" s="56">
        <v>9.72</v>
      </c>
      <c r="H528" s="57">
        <v>48.64</v>
      </c>
      <c r="I528" s="61"/>
    </row>
    <row r="529" spans="1:9" s="32" customFormat="1" ht="14.25" customHeight="1">
      <c r="A529" s="60"/>
      <c r="B529" s="107" t="s">
        <v>20</v>
      </c>
      <c r="C529" s="107"/>
      <c r="D529" s="55">
        <v>20</v>
      </c>
      <c r="E529" s="56">
        <v>1</v>
      </c>
      <c r="F529" s="57">
        <v>0.36</v>
      </c>
      <c r="G529" s="56">
        <v>9.9</v>
      </c>
      <c r="H529" s="57">
        <v>45.6</v>
      </c>
      <c r="I529" s="61"/>
    </row>
    <row r="530" spans="1:9" s="32" customFormat="1" ht="14.25" customHeight="1" thickBot="1">
      <c r="A530" s="60">
        <v>392</v>
      </c>
      <c r="B530" s="107" t="s">
        <v>67</v>
      </c>
      <c r="C530" s="107"/>
      <c r="D530" s="55">
        <v>150</v>
      </c>
      <c r="E530" s="56">
        <v>1</v>
      </c>
      <c r="F530" s="56">
        <v>1.2</v>
      </c>
      <c r="G530" s="56">
        <v>9.2</v>
      </c>
      <c r="H530" s="57">
        <v>52.4</v>
      </c>
      <c r="I530" s="58">
        <v>1.1</v>
      </c>
    </row>
    <row r="531" spans="1:9" s="37" customFormat="1" ht="31.5" customHeight="1">
      <c r="A531" s="130" t="s">
        <v>162</v>
      </c>
      <c r="B531" s="131"/>
      <c r="C531" s="131"/>
      <c r="D531" s="131"/>
      <c r="E531" s="131" t="s">
        <v>8</v>
      </c>
      <c r="F531" s="131"/>
      <c r="G531" s="131"/>
      <c r="H531" s="136" t="s">
        <v>9</v>
      </c>
      <c r="I531" s="77" t="s">
        <v>10</v>
      </c>
    </row>
    <row r="532" spans="1:9" s="37" customFormat="1" ht="22.5" customHeight="1">
      <c r="A532" s="132"/>
      <c r="B532" s="133"/>
      <c r="C532" s="133"/>
      <c r="D532" s="133"/>
      <c r="E532" s="78" t="s">
        <v>11</v>
      </c>
      <c r="F532" s="78" t="s">
        <v>12</v>
      </c>
      <c r="G532" s="78" t="s">
        <v>13</v>
      </c>
      <c r="H532" s="137"/>
      <c r="I532" s="79" t="s">
        <v>14</v>
      </c>
    </row>
    <row r="533" spans="1:9" s="37" customFormat="1" ht="27.75" customHeight="1" thickBot="1">
      <c r="A533" s="134"/>
      <c r="B533" s="135"/>
      <c r="C533" s="135"/>
      <c r="D533" s="135"/>
      <c r="E533" s="80">
        <f>E530+E529+E528+E527+E526+E524+E523+E521+E520+E519+E518+E517+E516+E515+E513+E511+E510+E509+E508+E507</f>
        <v>48.349999999999994</v>
      </c>
      <c r="F533" s="80">
        <f>F530+F529+F528+F527+F526+F524+F523+F521+F520+F519+F518+F517+F516+F515+F513+F511+F510+F509+F508+F507</f>
        <v>56.6866</v>
      </c>
      <c r="G533" s="80">
        <f>G530+G529+G528+G527+G526+G524+G523+G521-0.0002+G520+G519+G518+G517+G516+G515+G513+G511+G510+G509+G508+G507</f>
        <v>234.55980000000005</v>
      </c>
      <c r="H533" s="80">
        <f>H530+H529+H528+H527+H526+H524+H523+H521+H520+13.2+H519+H518+H517+H516+H515+H513+H511+H510+H509+H508+H507</f>
        <v>1660.49</v>
      </c>
      <c r="I533" s="82">
        <f>I530+I529+I528+I527+I526+I524+I523+I521+I520+I519+I518+I517+I516+I515+I513+I511+I510+I509+I508+I507</f>
        <v>43.7</v>
      </c>
    </row>
    <row r="534" spans="1:9" s="12" customFormat="1" ht="11.25" customHeight="1" thickBot="1">
      <c r="A534" s="9"/>
      <c r="B534" s="10"/>
      <c r="C534" s="10"/>
      <c r="D534" s="10"/>
      <c r="E534" s="10"/>
      <c r="F534" s="10"/>
      <c r="G534" s="10"/>
      <c r="H534" s="11"/>
      <c r="I534" s="10"/>
    </row>
    <row r="535" spans="1:9" s="33" customFormat="1" ht="19.5" customHeight="1">
      <c r="A535" s="115" t="s">
        <v>146</v>
      </c>
      <c r="B535" s="116"/>
      <c r="C535" s="116"/>
      <c r="D535" s="116"/>
      <c r="E535" s="116"/>
      <c r="F535" s="116"/>
      <c r="G535" s="116"/>
      <c r="H535" s="116"/>
      <c r="I535" s="117"/>
    </row>
    <row r="536" spans="1:9" s="32" customFormat="1" ht="12.75">
      <c r="A536" s="4"/>
      <c r="B536" s="2"/>
      <c r="C536" s="2"/>
      <c r="D536" s="2"/>
      <c r="E536" s="2"/>
      <c r="F536" s="2"/>
      <c r="G536" s="2"/>
      <c r="H536" s="3"/>
      <c r="I536" s="22"/>
    </row>
    <row r="537" spans="1:9" s="32" customFormat="1" ht="12.75">
      <c r="A537" s="4">
        <v>15</v>
      </c>
      <c r="B537" s="36" t="s">
        <v>0</v>
      </c>
      <c r="C537" s="5">
        <v>5</v>
      </c>
      <c r="D537" s="2"/>
      <c r="E537" s="2"/>
      <c r="F537" s="2"/>
      <c r="G537" s="2"/>
      <c r="H537" s="3"/>
      <c r="I537" s="22"/>
    </row>
    <row r="538" spans="1:9" s="32" customFormat="1" ht="12.75">
      <c r="A538" s="4"/>
      <c r="B538" s="36" t="s">
        <v>1</v>
      </c>
      <c r="C538" s="5">
        <v>3</v>
      </c>
      <c r="D538" s="2"/>
      <c r="E538" s="2"/>
      <c r="F538" s="2"/>
      <c r="G538" s="2"/>
      <c r="H538" s="3"/>
      <c r="I538" s="22"/>
    </row>
    <row r="539" spans="1:9" s="32" customFormat="1" ht="12.75">
      <c r="A539" s="4"/>
      <c r="B539" s="36" t="s">
        <v>2</v>
      </c>
      <c r="C539" s="2" t="s">
        <v>78</v>
      </c>
      <c r="D539" s="139" t="s">
        <v>77</v>
      </c>
      <c r="E539" s="139"/>
      <c r="F539" s="139"/>
      <c r="G539" s="139"/>
      <c r="H539" s="139"/>
      <c r="I539" s="22"/>
    </row>
    <row r="540" spans="1:9" s="32" customFormat="1" ht="12.75">
      <c r="A540" s="4"/>
      <c r="B540" s="7" t="s">
        <v>3</v>
      </c>
      <c r="C540" s="2" t="s">
        <v>4</v>
      </c>
      <c r="D540" s="2"/>
      <c r="E540" s="2"/>
      <c r="F540" s="2"/>
      <c r="G540" s="2"/>
      <c r="H540" s="3"/>
      <c r="I540" s="22"/>
    </row>
    <row r="541" spans="1:9" s="32" customFormat="1" ht="12.75">
      <c r="A541" s="4"/>
      <c r="B541" s="2"/>
      <c r="C541" s="2"/>
      <c r="D541" s="2"/>
      <c r="E541" s="2"/>
      <c r="F541" s="2"/>
      <c r="G541" s="2"/>
      <c r="H541" s="3"/>
      <c r="I541" s="22"/>
    </row>
    <row r="542" spans="1:9" s="32" customFormat="1" ht="31.5" customHeight="1">
      <c r="A542" s="111" t="s">
        <v>5</v>
      </c>
      <c r="B542" s="129" t="s">
        <v>6</v>
      </c>
      <c r="C542" s="129"/>
      <c r="D542" s="129" t="s">
        <v>7</v>
      </c>
      <c r="E542" s="129" t="s">
        <v>8</v>
      </c>
      <c r="F542" s="129"/>
      <c r="G542" s="129"/>
      <c r="H542" s="127" t="s">
        <v>9</v>
      </c>
      <c r="I542" s="21" t="s">
        <v>10</v>
      </c>
    </row>
    <row r="543" spans="1:9" s="32" customFormat="1" ht="21" customHeight="1">
      <c r="A543" s="111"/>
      <c r="B543" s="129"/>
      <c r="C543" s="129"/>
      <c r="D543" s="129"/>
      <c r="E543" s="8" t="s">
        <v>11</v>
      </c>
      <c r="F543" s="8" t="s">
        <v>12</v>
      </c>
      <c r="G543" s="8" t="s">
        <v>13</v>
      </c>
      <c r="H543" s="127"/>
      <c r="I543" s="21" t="s">
        <v>14</v>
      </c>
    </row>
    <row r="544" spans="1:9" s="32" customFormat="1" ht="12.75">
      <c r="A544" s="118" t="s">
        <v>15</v>
      </c>
      <c r="B544" s="119"/>
      <c r="C544" s="119"/>
      <c r="D544" s="119"/>
      <c r="E544" s="119"/>
      <c r="F544" s="119"/>
      <c r="G544" s="119"/>
      <c r="H544" s="119"/>
      <c r="I544" s="120"/>
    </row>
    <row r="545" spans="1:9" s="33" customFormat="1" ht="30" customHeight="1">
      <c r="A545" s="71">
        <v>180</v>
      </c>
      <c r="B545" s="112" t="s">
        <v>255</v>
      </c>
      <c r="C545" s="112"/>
      <c r="D545" s="66">
        <v>150</v>
      </c>
      <c r="E545" s="67">
        <v>3.9</v>
      </c>
      <c r="F545" s="67">
        <v>7.6</v>
      </c>
      <c r="G545" s="67">
        <v>20.6</v>
      </c>
      <c r="H545" s="68">
        <v>215</v>
      </c>
      <c r="I545" s="69">
        <v>1.5</v>
      </c>
    </row>
    <row r="546" spans="1:9" s="32" customFormat="1" ht="16.5" customHeight="1">
      <c r="A546" s="60"/>
      <c r="B546" s="107" t="s">
        <v>81</v>
      </c>
      <c r="C546" s="107"/>
      <c r="D546" s="55">
        <v>20</v>
      </c>
      <c r="E546" s="56">
        <v>1.51</v>
      </c>
      <c r="F546" s="57">
        <v>0.5422</v>
      </c>
      <c r="G546" s="56">
        <v>9.72</v>
      </c>
      <c r="H546" s="57">
        <v>48.64</v>
      </c>
      <c r="I546" s="61"/>
    </row>
    <row r="547" spans="1:9" s="32" customFormat="1" ht="16.5" customHeight="1">
      <c r="A547" s="60">
        <v>395</v>
      </c>
      <c r="B547" s="107" t="s">
        <v>166</v>
      </c>
      <c r="C547" s="107"/>
      <c r="D547" s="55">
        <v>150</v>
      </c>
      <c r="E547" s="56">
        <v>2.2</v>
      </c>
      <c r="F547" s="56">
        <v>2.4</v>
      </c>
      <c r="G547" s="55">
        <v>14.2</v>
      </c>
      <c r="H547" s="56">
        <v>87.5</v>
      </c>
      <c r="I547" s="58">
        <v>1.4</v>
      </c>
    </row>
    <row r="548" spans="1:9" s="32" customFormat="1" ht="15" customHeight="1">
      <c r="A548" s="60"/>
      <c r="B548" s="107" t="s">
        <v>48</v>
      </c>
      <c r="C548" s="107"/>
      <c r="D548" s="55">
        <v>100</v>
      </c>
      <c r="E548" s="56">
        <v>1</v>
      </c>
      <c r="F548" s="56">
        <v>0.3</v>
      </c>
      <c r="G548" s="56">
        <v>8.9</v>
      </c>
      <c r="H548" s="57">
        <v>44</v>
      </c>
      <c r="I548" s="58">
        <v>5.4</v>
      </c>
    </row>
    <row r="549" spans="1:9" s="32" customFormat="1" ht="12.75">
      <c r="A549" s="118" t="s">
        <v>17</v>
      </c>
      <c r="B549" s="119"/>
      <c r="C549" s="119"/>
      <c r="D549" s="119"/>
      <c r="E549" s="119"/>
      <c r="F549" s="119"/>
      <c r="G549" s="119"/>
      <c r="H549" s="119"/>
      <c r="I549" s="120"/>
    </row>
    <row r="550" spans="1:9" s="32" customFormat="1" ht="15" customHeight="1">
      <c r="A550" s="63" t="s">
        <v>93</v>
      </c>
      <c r="B550" s="107" t="s">
        <v>108</v>
      </c>
      <c r="C550" s="107"/>
      <c r="D550" s="55">
        <v>100</v>
      </c>
      <c r="E550" s="56">
        <v>0.1</v>
      </c>
      <c r="F550" s="64"/>
      <c r="G550" s="56">
        <v>10.3</v>
      </c>
      <c r="H550" s="57">
        <v>42</v>
      </c>
      <c r="I550" s="58">
        <v>0.8</v>
      </c>
    </row>
    <row r="551" spans="1:9" s="32" customFormat="1" ht="12.75">
      <c r="A551" s="118" t="s">
        <v>18</v>
      </c>
      <c r="B551" s="119"/>
      <c r="C551" s="119"/>
      <c r="D551" s="119"/>
      <c r="E551" s="119"/>
      <c r="F551" s="119"/>
      <c r="G551" s="119"/>
      <c r="H551" s="119"/>
      <c r="I551" s="120"/>
    </row>
    <row r="552" spans="1:9" s="33" customFormat="1" ht="26.25" customHeight="1">
      <c r="A552" s="83" t="s">
        <v>196</v>
      </c>
      <c r="B552" s="112" t="s">
        <v>50</v>
      </c>
      <c r="C552" s="112"/>
      <c r="D552" s="66">
        <v>40</v>
      </c>
      <c r="E552" s="67">
        <v>0.1</v>
      </c>
      <c r="F552" s="67">
        <v>3.8</v>
      </c>
      <c r="G552" s="67">
        <v>0.4</v>
      </c>
      <c r="H552" s="68">
        <v>27.1</v>
      </c>
      <c r="I552" s="69">
        <v>1.6</v>
      </c>
    </row>
    <row r="553" spans="1:9" s="32" customFormat="1" ht="17.25" customHeight="1">
      <c r="A553" s="60" t="s">
        <v>203</v>
      </c>
      <c r="B553" s="107" t="s">
        <v>204</v>
      </c>
      <c r="C553" s="142"/>
      <c r="D553" s="55">
        <v>165</v>
      </c>
      <c r="E553" s="155">
        <v>2.84</v>
      </c>
      <c r="F553" s="56">
        <v>3.1</v>
      </c>
      <c r="G553" s="56">
        <v>10.9</v>
      </c>
      <c r="H553" s="57">
        <v>80.22</v>
      </c>
      <c r="I553" s="58">
        <v>4.5</v>
      </c>
    </row>
    <row r="554" spans="1:9" s="32" customFormat="1" ht="14.25" customHeight="1">
      <c r="A554" s="60">
        <v>282</v>
      </c>
      <c r="B554" s="107" t="s">
        <v>116</v>
      </c>
      <c r="C554" s="107"/>
      <c r="D554" s="55">
        <v>50</v>
      </c>
      <c r="E554" s="56">
        <v>6.2</v>
      </c>
      <c r="F554" s="56">
        <v>5.8</v>
      </c>
      <c r="G554" s="56">
        <v>4</v>
      </c>
      <c r="H554" s="57">
        <v>115.9</v>
      </c>
      <c r="I554" s="61">
        <v>0.2</v>
      </c>
    </row>
    <row r="555" spans="1:9" s="32" customFormat="1" ht="15" customHeight="1">
      <c r="A555" s="60">
        <v>350</v>
      </c>
      <c r="B555" s="107" t="s">
        <v>61</v>
      </c>
      <c r="C555" s="107"/>
      <c r="D555" s="55">
        <v>20</v>
      </c>
      <c r="E555" s="56">
        <v>0.6</v>
      </c>
      <c r="F555" s="56">
        <v>2.6</v>
      </c>
      <c r="G555" s="56">
        <v>1.8</v>
      </c>
      <c r="H555" s="57">
        <v>26.8</v>
      </c>
      <c r="I555" s="58">
        <v>0.3</v>
      </c>
    </row>
    <row r="556" spans="1:9" s="32" customFormat="1" ht="15.75" customHeight="1">
      <c r="A556" s="93" t="s">
        <v>256</v>
      </c>
      <c r="B556" s="107" t="s">
        <v>100</v>
      </c>
      <c r="C556" s="107"/>
      <c r="D556" s="55">
        <v>100</v>
      </c>
      <c r="E556" s="56">
        <v>3.5</v>
      </c>
      <c r="F556" s="56">
        <v>4.5</v>
      </c>
      <c r="G556" s="56">
        <v>18.6</v>
      </c>
      <c r="H556" s="57">
        <v>150</v>
      </c>
      <c r="I556" s="61"/>
    </row>
    <row r="557" spans="1:9" s="33" customFormat="1" ht="28.5" customHeight="1">
      <c r="A557" s="71">
        <v>376</v>
      </c>
      <c r="B557" s="112" t="s">
        <v>274</v>
      </c>
      <c r="C557" s="112"/>
      <c r="D557" s="66">
        <v>150</v>
      </c>
      <c r="E557" s="67">
        <v>0.5</v>
      </c>
      <c r="F557" s="67">
        <v>0.1</v>
      </c>
      <c r="G557" s="67">
        <v>19.9</v>
      </c>
      <c r="H557" s="67">
        <v>84.2</v>
      </c>
      <c r="I557" s="69">
        <v>5.5</v>
      </c>
    </row>
    <row r="558" spans="1:9" s="32" customFormat="1" ht="16.5" customHeight="1">
      <c r="A558" s="60"/>
      <c r="B558" s="107" t="s">
        <v>81</v>
      </c>
      <c r="C558" s="107"/>
      <c r="D558" s="55">
        <v>20</v>
      </c>
      <c r="E558" s="56">
        <v>1.51</v>
      </c>
      <c r="F558" s="57">
        <v>0.5422</v>
      </c>
      <c r="G558" s="56">
        <v>9.72</v>
      </c>
      <c r="H558" s="57">
        <v>48.64</v>
      </c>
      <c r="I558" s="61"/>
    </row>
    <row r="559" spans="1:9" s="32" customFormat="1" ht="15.75" customHeight="1">
      <c r="A559" s="60"/>
      <c r="B559" s="107" t="s">
        <v>20</v>
      </c>
      <c r="C559" s="107"/>
      <c r="D559" s="55">
        <v>20</v>
      </c>
      <c r="E559" s="56">
        <v>1</v>
      </c>
      <c r="F559" s="57">
        <v>0.36</v>
      </c>
      <c r="G559" s="56">
        <v>9.9</v>
      </c>
      <c r="H559" s="57">
        <v>45.6</v>
      </c>
      <c r="I559" s="61"/>
    </row>
    <row r="560" spans="1:9" s="32" customFormat="1" ht="12.75">
      <c r="A560" s="118" t="s">
        <v>21</v>
      </c>
      <c r="B560" s="119"/>
      <c r="C560" s="119"/>
      <c r="D560" s="119"/>
      <c r="E560" s="119"/>
      <c r="F560" s="119"/>
      <c r="G560" s="119"/>
      <c r="H560" s="119"/>
      <c r="I560" s="120"/>
    </row>
    <row r="561" spans="1:9" s="32" customFormat="1" ht="13.5" customHeight="1">
      <c r="A561" s="60"/>
      <c r="B561" s="107" t="s">
        <v>74</v>
      </c>
      <c r="C561" s="107"/>
      <c r="D561" s="55">
        <v>45</v>
      </c>
      <c r="E561" s="56">
        <v>3.1</v>
      </c>
      <c r="F561" s="56">
        <v>6.2</v>
      </c>
      <c r="G561" s="56">
        <v>35.2</v>
      </c>
      <c r="H561" s="57">
        <v>195.1</v>
      </c>
      <c r="I561" s="58">
        <v>1.3</v>
      </c>
    </row>
    <row r="562" spans="1:9" s="32" customFormat="1" ht="15" customHeight="1">
      <c r="A562" s="54"/>
      <c r="B562" s="107" t="s">
        <v>22</v>
      </c>
      <c r="C562" s="107"/>
      <c r="D562" s="55">
        <v>150</v>
      </c>
      <c r="E562" s="56">
        <v>4.3</v>
      </c>
      <c r="F562" s="56">
        <v>3.6</v>
      </c>
      <c r="G562" s="56">
        <v>12</v>
      </c>
      <c r="H562" s="57">
        <v>84</v>
      </c>
      <c r="I562" s="58">
        <v>1.1</v>
      </c>
    </row>
    <row r="563" spans="1:9" s="32" customFormat="1" ht="12.75">
      <c r="A563" s="118" t="s">
        <v>23</v>
      </c>
      <c r="B563" s="119"/>
      <c r="C563" s="119"/>
      <c r="D563" s="119"/>
      <c r="E563" s="119"/>
      <c r="F563" s="119"/>
      <c r="G563" s="119"/>
      <c r="H563" s="119"/>
      <c r="I563" s="120"/>
    </row>
    <row r="564" spans="1:9" s="33" customFormat="1" ht="29.25" customHeight="1">
      <c r="A564" s="71">
        <v>302</v>
      </c>
      <c r="B564" s="112" t="s">
        <v>123</v>
      </c>
      <c r="C564" s="112"/>
      <c r="D564" s="66">
        <v>150</v>
      </c>
      <c r="E564" s="67">
        <v>8.1</v>
      </c>
      <c r="F564" s="67">
        <v>2.1</v>
      </c>
      <c r="G564" s="67">
        <v>13.9</v>
      </c>
      <c r="H564" s="67">
        <v>105.7</v>
      </c>
      <c r="I564" s="69">
        <v>7.4</v>
      </c>
    </row>
    <row r="565" spans="1:9" s="32" customFormat="1" ht="15.75" customHeight="1">
      <c r="A565" s="60"/>
      <c r="B565" s="142" t="s">
        <v>109</v>
      </c>
      <c r="C565" s="143"/>
      <c r="D565" s="55">
        <v>20</v>
      </c>
      <c r="E565" s="56">
        <v>0.16</v>
      </c>
      <c r="F565" s="57">
        <v>0.02</v>
      </c>
      <c r="G565" s="56">
        <v>0.8</v>
      </c>
      <c r="H565" s="57">
        <v>3.5</v>
      </c>
      <c r="I565" s="58">
        <v>2</v>
      </c>
    </row>
    <row r="566" spans="1:9" s="32" customFormat="1" ht="15.75" customHeight="1">
      <c r="A566" s="60"/>
      <c r="B566" s="107" t="s">
        <v>20</v>
      </c>
      <c r="C566" s="107"/>
      <c r="D566" s="55">
        <v>20</v>
      </c>
      <c r="E566" s="56">
        <v>1</v>
      </c>
      <c r="F566" s="57">
        <v>0.36</v>
      </c>
      <c r="G566" s="56">
        <v>9.9</v>
      </c>
      <c r="H566" s="57">
        <v>45.6</v>
      </c>
      <c r="I566" s="61"/>
    </row>
    <row r="567" spans="1:9" s="32" customFormat="1" ht="15.75" customHeight="1">
      <c r="A567" s="60"/>
      <c r="B567" s="107" t="s">
        <v>81</v>
      </c>
      <c r="C567" s="107"/>
      <c r="D567" s="55">
        <v>20</v>
      </c>
      <c r="E567" s="56">
        <v>1.51</v>
      </c>
      <c r="F567" s="57">
        <v>0.5422</v>
      </c>
      <c r="G567" s="56">
        <v>9.72</v>
      </c>
      <c r="H567" s="57">
        <v>48.64</v>
      </c>
      <c r="I567" s="61"/>
    </row>
    <row r="568" spans="1:9" s="32" customFormat="1" ht="15" customHeight="1" thickBot="1">
      <c r="A568" s="60">
        <v>394</v>
      </c>
      <c r="B568" s="107" t="s">
        <v>127</v>
      </c>
      <c r="C568" s="107"/>
      <c r="D568" s="55">
        <v>150</v>
      </c>
      <c r="E568" s="56">
        <v>1.1</v>
      </c>
      <c r="F568" s="56">
        <v>1.2</v>
      </c>
      <c r="G568" s="56">
        <v>9.3</v>
      </c>
      <c r="H568" s="57">
        <v>53.2</v>
      </c>
      <c r="I568" s="58">
        <v>0.5</v>
      </c>
    </row>
    <row r="569" spans="1:9" s="37" customFormat="1" ht="34.5" customHeight="1">
      <c r="A569" s="130" t="s">
        <v>163</v>
      </c>
      <c r="B569" s="131"/>
      <c r="C569" s="131"/>
      <c r="D569" s="131"/>
      <c r="E569" s="131" t="s">
        <v>8</v>
      </c>
      <c r="F569" s="131"/>
      <c r="G569" s="131"/>
      <c r="H569" s="136" t="s">
        <v>9</v>
      </c>
      <c r="I569" s="77" t="s">
        <v>10</v>
      </c>
    </row>
    <row r="570" spans="1:9" s="37" customFormat="1" ht="18.75" customHeight="1">
      <c r="A570" s="132"/>
      <c r="B570" s="133"/>
      <c r="C570" s="133"/>
      <c r="D570" s="133"/>
      <c r="E570" s="78" t="s">
        <v>11</v>
      </c>
      <c r="F570" s="78" t="s">
        <v>12</v>
      </c>
      <c r="G570" s="78" t="s">
        <v>13</v>
      </c>
      <c r="H570" s="137"/>
      <c r="I570" s="79" t="s">
        <v>14</v>
      </c>
    </row>
    <row r="571" spans="1:9" s="37" customFormat="1" ht="27.75" customHeight="1" thickBot="1">
      <c r="A571" s="134"/>
      <c r="B571" s="135"/>
      <c r="C571" s="135"/>
      <c r="D571" s="135"/>
      <c r="E571" s="80">
        <f>E568+E567+E566+E565+E564-0.0002+E562+E561+E559+E558+E557+E556+E555+E554+E553+E552+E550+E548+E547+E546+E545</f>
        <v>44.22980000000001</v>
      </c>
      <c r="F571" s="80">
        <f>F568+F567+2.99+F566+F565+F564+F562+F561+F559+F558+F557+F556+F555+F554+F553+F552+F550+F548+F547+F546+F545</f>
        <v>48.6566</v>
      </c>
      <c r="G571" s="80">
        <f>G568+G567+G566+G565+G564-0.0002+G562+G561+G559+G558+G557+G556+G555+G554+G553+G552+G550+G548+G547+G546+G545</f>
        <v>229.75980000000004</v>
      </c>
      <c r="H571" s="80">
        <f>H568+H567+H566+H565+16+H564+H562+H561+H559+H558+H557+H556+H555+H554+H553+H552+H550+H548+H547+H546+H545</f>
        <v>1567.34</v>
      </c>
      <c r="I571" s="82">
        <f>I568+I567+I566+I565+I564+I562+I561+I559+I558+I557+I556+I555+I554+I553+I552+I550+I548+I547+I546+I545</f>
        <v>33.5</v>
      </c>
    </row>
    <row r="572" spans="1:9" s="37" customFormat="1" ht="12" customHeight="1" thickBot="1">
      <c r="A572" s="50"/>
      <c r="B572" s="51"/>
      <c r="C572" s="51"/>
      <c r="D572" s="51"/>
      <c r="E572" s="52"/>
      <c r="F572" s="52"/>
      <c r="G572" s="52"/>
      <c r="H572" s="52"/>
      <c r="I572" s="53"/>
    </row>
    <row r="573" spans="1:9" s="33" customFormat="1" ht="18.75" customHeight="1">
      <c r="A573" s="115" t="s">
        <v>147</v>
      </c>
      <c r="B573" s="116"/>
      <c r="C573" s="116"/>
      <c r="D573" s="116"/>
      <c r="E573" s="116"/>
      <c r="F573" s="116"/>
      <c r="G573" s="116"/>
      <c r="H573" s="116"/>
      <c r="I573" s="117"/>
    </row>
    <row r="574" spans="1:9" s="32" customFormat="1" ht="12.75">
      <c r="A574" s="4"/>
      <c r="B574" s="2"/>
      <c r="C574" s="2"/>
      <c r="D574" s="2"/>
      <c r="E574" s="2"/>
      <c r="F574" s="2"/>
      <c r="G574" s="2"/>
      <c r="H574" s="3"/>
      <c r="I574" s="22"/>
    </row>
    <row r="575" spans="1:9" s="32" customFormat="1" ht="12.75">
      <c r="A575" s="4">
        <v>16</v>
      </c>
      <c r="B575" s="36" t="s">
        <v>0</v>
      </c>
      <c r="C575" s="5">
        <v>1</v>
      </c>
      <c r="D575" s="2"/>
      <c r="E575" s="2"/>
      <c r="F575" s="2"/>
      <c r="G575" s="2"/>
      <c r="H575" s="3"/>
      <c r="I575" s="22"/>
    </row>
    <row r="576" spans="1:9" s="32" customFormat="1" ht="12.75">
      <c r="A576" s="4"/>
      <c r="B576" s="36" t="s">
        <v>1</v>
      </c>
      <c r="C576" s="5">
        <v>4</v>
      </c>
      <c r="D576" s="2"/>
      <c r="E576" s="2"/>
      <c r="F576" s="2"/>
      <c r="G576" s="2"/>
      <c r="H576" s="3"/>
      <c r="I576" s="22"/>
    </row>
    <row r="577" spans="1:9" s="32" customFormat="1" ht="12.75">
      <c r="A577" s="4"/>
      <c r="B577" s="36" t="s">
        <v>2</v>
      </c>
      <c r="C577" s="2" t="s">
        <v>78</v>
      </c>
      <c r="D577" s="139" t="s">
        <v>77</v>
      </c>
      <c r="E577" s="139"/>
      <c r="F577" s="139"/>
      <c r="G577" s="139"/>
      <c r="H577" s="139"/>
      <c r="I577" s="22"/>
    </row>
    <row r="578" spans="1:9" s="32" customFormat="1" ht="12.75">
      <c r="A578" s="4"/>
      <c r="B578" s="7" t="s">
        <v>3</v>
      </c>
      <c r="C578" s="2" t="s">
        <v>4</v>
      </c>
      <c r="D578" s="2"/>
      <c r="E578" s="2"/>
      <c r="F578" s="2"/>
      <c r="G578" s="2"/>
      <c r="H578" s="3"/>
      <c r="I578" s="22"/>
    </row>
    <row r="579" spans="1:9" s="32" customFormat="1" ht="12.75">
      <c r="A579" s="4"/>
      <c r="B579" s="2"/>
      <c r="C579" s="2"/>
      <c r="D579" s="2"/>
      <c r="E579" s="2"/>
      <c r="F579" s="2"/>
      <c r="G579" s="2"/>
      <c r="H579" s="3"/>
      <c r="I579" s="22"/>
    </row>
    <row r="580" spans="1:9" s="32" customFormat="1" ht="37.5" customHeight="1">
      <c r="A580" s="111" t="s">
        <v>5</v>
      </c>
      <c r="B580" s="129" t="s">
        <v>6</v>
      </c>
      <c r="C580" s="129"/>
      <c r="D580" s="129" t="s">
        <v>7</v>
      </c>
      <c r="E580" s="129" t="s">
        <v>8</v>
      </c>
      <c r="F580" s="129"/>
      <c r="G580" s="129"/>
      <c r="H580" s="127" t="s">
        <v>9</v>
      </c>
      <c r="I580" s="21" t="s">
        <v>10</v>
      </c>
    </row>
    <row r="581" spans="1:9" s="32" customFormat="1" ht="21" customHeight="1">
      <c r="A581" s="111"/>
      <c r="B581" s="129"/>
      <c r="C581" s="129"/>
      <c r="D581" s="129"/>
      <c r="E581" s="8" t="s">
        <v>11</v>
      </c>
      <c r="F581" s="8" t="s">
        <v>12</v>
      </c>
      <c r="G581" s="8" t="s">
        <v>13</v>
      </c>
      <c r="H581" s="127"/>
      <c r="I581" s="21" t="s">
        <v>14</v>
      </c>
    </row>
    <row r="582" spans="1:9" s="32" customFormat="1" ht="12.75">
      <c r="A582" s="118" t="s">
        <v>15</v>
      </c>
      <c r="B582" s="119"/>
      <c r="C582" s="119"/>
      <c r="D582" s="119"/>
      <c r="E582" s="119"/>
      <c r="F582" s="119"/>
      <c r="G582" s="119"/>
      <c r="H582" s="119"/>
      <c r="I582" s="120"/>
    </row>
    <row r="583" spans="1:9" s="32" customFormat="1" ht="18" customHeight="1">
      <c r="A583" s="54">
        <v>215</v>
      </c>
      <c r="B583" s="107" t="s">
        <v>245</v>
      </c>
      <c r="C583" s="107"/>
      <c r="D583" s="55">
        <v>70</v>
      </c>
      <c r="E583" s="56">
        <v>6.53998</v>
      </c>
      <c r="F583" s="56">
        <v>11.24959</v>
      </c>
      <c r="G583" s="56">
        <v>1.2</v>
      </c>
      <c r="H583" s="56">
        <v>127</v>
      </c>
      <c r="I583" s="58">
        <v>0.6</v>
      </c>
    </row>
    <row r="584" spans="1:9" s="32" customFormat="1" ht="28.5" customHeight="1">
      <c r="A584" s="59"/>
      <c r="B584" s="107" t="s">
        <v>110</v>
      </c>
      <c r="C584" s="107"/>
      <c r="D584" s="55">
        <v>20</v>
      </c>
      <c r="E584" s="56">
        <v>0.7</v>
      </c>
      <c r="F584" s="56">
        <v>0.6</v>
      </c>
      <c r="G584" s="56">
        <v>1.5</v>
      </c>
      <c r="H584" s="56">
        <v>16.5</v>
      </c>
      <c r="I584" s="58">
        <v>2.9</v>
      </c>
    </row>
    <row r="585" spans="1:9" s="32" customFormat="1" ht="15" customHeight="1">
      <c r="A585" s="60"/>
      <c r="B585" s="107" t="s">
        <v>16</v>
      </c>
      <c r="C585" s="107"/>
      <c r="D585" s="55">
        <v>20</v>
      </c>
      <c r="E585" s="56">
        <v>1.51</v>
      </c>
      <c r="F585" s="57">
        <v>0.5422</v>
      </c>
      <c r="G585" s="56">
        <v>9.7</v>
      </c>
      <c r="H585" s="57">
        <v>48.64</v>
      </c>
      <c r="I585" s="61"/>
    </row>
    <row r="586" spans="1:9" s="32" customFormat="1" ht="14.25" customHeight="1">
      <c r="A586" s="54">
        <v>397</v>
      </c>
      <c r="B586" s="107" t="s">
        <v>25</v>
      </c>
      <c r="C586" s="107"/>
      <c r="D586" s="55">
        <v>150</v>
      </c>
      <c r="E586" s="56">
        <v>2.8</v>
      </c>
      <c r="F586" s="56">
        <v>2.9</v>
      </c>
      <c r="G586" s="56">
        <v>18.8</v>
      </c>
      <c r="H586" s="57">
        <v>91</v>
      </c>
      <c r="I586" s="62">
        <v>1</v>
      </c>
    </row>
    <row r="587" spans="1:9" s="32" customFormat="1" ht="12.75">
      <c r="A587" s="118" t="s">
        <v>17</v>
      </c>
      <c r="B587" s="119"/>
      <c r="C587" s="119"/>
      <c r="D587" s="119"/>
      <c r="E587" s="119"/>
      <c r="F587" s="119"/>
      <c r="G587" s="119"/>
      <c r="H587" s="119"/>
      <c r="I587" s="120"/>
    </row>
    <row r="588" spans="1:9" s="32" customFormat="1" ht="15.75" customHeight="1">
      <c r="A588" s="63" t="s">
        <v>93</v>
      </c>
      <c r="B588" s="107" t="s">
        <v>65</v>
      </c>
      <c r="C588" s="107"/>
      <c r="D588" s="55">
        <v>100</v>
      </c>
      <c r="E588" s="56">
        <v>0.5</v>
      </c>
      <c r="F588" s="56">
        <v>0.1</v>
      </c>
      <c r="G588" s="56">
        <v>10.1</v>
      </c>
      <c r="H588" s="57">
        <v>43</v>
      </c>
      <c r="I588" s="62">
        <v>2</v>
      </c>
    </row>
    <row r="589" spans="1:9" s="32" customFormat="1" ht="12.75">
      <c r="A589" s="118" t="s">
        <v>18</v>
      </c>
      <c r="B589" s="119"/>
      <c r="C589" s="119"/>
      <c r="D589" s="119"/>
      <c r="E589" s="119"/>
      <c r="F589" s="119"/>
      <c r="G589" s="119"/>
      <c r="H589" s="119"/>
      <c r="I589" s="120"/>
    </row>
    <row r="590" spans="1:9" s="33" customFormat="1" ht="20.25" customHeight="1">
      <c r="A590" s="71">
        <v>59</v>
      </c>
      <c r="B590" s="112" t="s">
        <v>258</v>
      </c>
      <c r="C590" s="112"/>
      <c r="D590" s="66">
        <v>170</v>
      </c>
      <c r="E590" s="67">
        <v>2.6</v>
      </c>
      <c r="F590" s="67">
        <v>5.19</v>
      </c>
      <c r="G590" s="67">
        <v>9.3</v>
      </c>
      <c r="H590" s="68">
        <v>156.63</v>
      </c>
      <c r="I590" s="69">
        <v>9.5</v>
      </c>
    </row>
    <row r="591" spans="1:9" s="32" customFormat="1" ht="16.5" customHeight="1">
      <c r="A591" s="60">
        <v>304</v>
      </c>
      <c r="B591" s="107" t="s">
        <v>107</v>
      </c>
      <c r="C591" s="107"/>
      <c r="D591" s="55">
        <v>150</v>
      </c>
      <c r="E591" s="56">
        <v>11.1</v>
      </c>
      <c r="F591" s="56">
        <v>14.9</v>
      </c>
      <c r="G591" s="56">
        <v>20.1</v>
      </c>
      <c r="H591" s="56">
        <v>272.3</v>
      </c>
      <c r="I591" s="70">
        <v>0.38</v>
      </c>
    </row>
    <row r="592" spans="1:9" s="32" customFormat="1" ht="17.25" customHeight="1">
      <c r="A592" s="60">
        <v>378</v>
      </c>
      <c r="B592" s="107" t="s">
        <v>257</v>
      </c>
      <c r="C592" s="107"/>
      <c r="D592" s="55">
        <v>150</v>
      </c>
      <c r="E592" s="57">
        <v>0.22</v>
      </c>
      <c r="F592" s="56">
        <v>0</v>
      </c>
      <c r="G592" s="56">
        <v>26</v>
      </c>
      <c r="H592" s="56">
        <v>110.2</v>
      </c>
      <c r="I592" s="58">
        <v>6.5</v>
      </c>
    </row>
    <row r="593" spans="1:9" s="32" customFormat="1" ht="16.5" customHeight="1">
      <c r="A593" s="60"/>
      <c r="B593" s="107" t="s">
        <v>81</v>
      </c>
      <c r="C593" s="107"/>
      <c r="D593" s="55">
        <v>20</v>
      </c>
      <c r="E593" s="56">
        <v>1.51</v>
      </c>
      <c r="F593" s="57">
        <v>0.5422</v>
      </c>
      <c r="G593" s="56">
        <v>9.72</v>
      </c>
      <c r="H593" s="57">
        <v>48.64</v>
      </c>
      <c r="I593" s="61"/>
    </row>
    <row r="594" spans="1:9" s="32" customFormat="1" ht="17.25" customHeight="1">
      <c r="A594" s="60"/>
      <c r="B594" s="107" t="s">
        <v>20</v>
      </c>
      <c r="C594" s="107"/>
      <c r="D594" s="55">
        <v>20</v>
      </c>
      <c r="E594" s="56">
        <v>1</v>
      </c>
      <c r="F594" s="57">
        <v>0.36</v>
      </c>
      <c r="G594" s="56">
        <v>9.9</v>
      </c>
      <c r="H594" s="56">
        <v>45.6</v>
      </c>
      <c r="I594" s="61"/>
    </row>
    <row r="595" spans="1:9" s="32" customFormat="1" ht="12.75">
      <c r="A595" s="118" t="s">
        <v>21</v>
      </c>
      <c r="B595" s="119"/>
      <c r="C595" s="119"/>
      <c r="D595" s="119"/>
      <c r="E595" s="119"/>
      <c r="F595" s="119"/>
      <c r="G595" s="119"/>
      <c r="H595" s="119"/>
      <c r="I595" s="120"/>
    </row>
    <row r="596" spans="1:9" s="32" customFormat="1" ht="15.75" customHeight="1">
      <c r="A596" s="59" t="s">
        <v>168</v>
      </c>
      <c r="B596" s="107" t="s">
        <v>259</v>
      </c>
      <c r="C596" s="107"/>
      <c r="D596" s="55">
        <v>50</v>
      </c>
      <c r="E596" s="56">
        <v>3.94</v>
      </c>
      <c r="F596" s="56">
        <v>4.3</v>
      </c>
      <c r="G596" s="56">
        <v>29.1</v>
      </c>
      <c r="H596" s="57">
        <v>171.45</v>
      </c>
      <c r="I596" s="58">
        <v>2.1</v>
      </c>
    </row>
    <row r="597" spans="1:9" s="32" customFormat="1" ht="17.25" customHeight="1">
      <c r="A597" s="54"/>
      <c r="B597" s="107" t="s">
        <v>29</v>
      </c>
      <c r="C597" s="107"/>
      <c r="D597" s="55">
        <v>150</v>
      </c>
      <c r="E597" s="56">
        <v>4.3</v>
      </c>
      <c r="F597" s="56">
        <v>3.7</v>
      </c>
      <c r="G597" s="56">
        <v>6</v>
      </c>
      <c r="H597" s="57">
        <v>95</v>
      </c>
      <c r="I597" s="58">
        <v>1.3</v>
      </c>
    </row>
    <row r="598" spans="1:9" s="32" customFormat="1" ht="12.75">
      <c r="A598" s="118" t="s">
        <v>23</v>
      </c>
      <c r="B598" s="119"/>
      <c r="C598" s="119"/>
      <c r="D598" s="119"/>
      <c r="E598" s="119"/>
      <c r="F598" s="119"/>
      <c r="G598" s="119"/>
      <c r="H598" s="119"/>
      <c r="I598" s="120"/>
    </row>
    <row r="599" spans="1:9" s="32" customFormat="1" ht="18" customHeight="1">
      <c r="A599" s="60">
        <v>30</v>
      </c>
      <c r="B599" s="107" t="s">
        <v>80</v>
      </c>
      <c r="C599" s="107"/>
      <c r="D599" s="55">
        <v>40</v>
      </c>
      <c r="E599" s="56">
        <v>0.4</v>
      </c>
      <c r="F599" s="56">
        <v>0.2</v>
      </c>
      <c r="G599" s="56">
        <v>11.6</v>
      </c>
      <c r="H599" s="57">
        <v>49.8</v>
      </c>
      <c r="I599" s="58">
        <v>2.9</v>
      </c>
    </row>
    <row r="600" spans="1:9" s="32" customFormat="1" ht="15.75" customHeight="1">
      <c r="A600" s="60">
        <v>235</v>
      </c>
      <c r="B600" s="107" t="s">
        <v>26</v>
      </c>
      <c r="C600" s="107"/>
      <c r="D600" s="55">
        <v>70</v>
      </c>
      <c r="E600" s="56">
        <v>11.8</v>
      </c>
      <c r="F600" s="56">
        <v>11.6</v>
      </c>
      <c r="G600" s="56">
        <v>8.9</v>
      </c>
      <c r="H600" s="57">
        <v>201</v>
      </c>
      <c r="I600" s="58">
        <v>1.5</v>
      </c>
    </row>
    <row r="601" spans="1:9" s="32" customFormat="1" ht="15.75" customHeight="1">
      <c r="A601" s="60" t="s">
        <v>207</v>
      </c>
      <c r="B601" s="107" t="s">
        <v>47</v>
      </c>
      <c r="C601" s="107"/>
      <c r="D601" s="55">
        <v>20</v>
      </c>
      <c r="E601" s="56">
        <v>0.1</v>
      </c>
      <c r="F601" s="64">
        <v>0</v>
      </c>
      <c r="G601" s="56">
        <v>13.1</v>
      </c>
      <c r="H601" s="57">
        <v>60.5</v>
      </c>
      <c r="I601" s="58">
        <v>0.1</v>
      </c>
    </row>
    <row r="602" spans="1:9" s="32" customFormat="1" ht="15.75" customHeight="1">
      <c r="A602" s="71"/>
      <c r="B602" s="112" t="s">
        <v>81</v>
      </c>
      <c r="C602" s="112"/>
      <c r="D602" s="66">
        <v>20</v>
      </c>
      <c r="E602" s="67">
        <v>1.51</v>
      </c>
      <c r="F602" s="68">
        <v>0.5422</v>
      </c>
      <c r="G602" s="67">
        <v>9.72</v>
      </c>
      <c r="H602" s="68">
        <v>48.64</v>
      </c>
      <c r="I602" s="94"/>
    </row>
    <row r="603" spans="1:9" s="32" customFormat="1" ht="13.5" customHeight="1">
      <c r="A603" s="60"/>
      <c r="B603" s="107" t="s">
        <v>20</v>
      </c>
      <c r="C603" s="107"/>
      <c r="D603" s="55">
        <v>20</v>
      </c>
      <c r="E603" s="56">
        <v>1</v>
      </c>
      <c r="F603" s="57">
        <v>0.36</v>
      </c>
      <c r="G603" s="56">
        <v>9.9</v>
      </c>
      <c r="H603" s="57">
        <v>45.6</v>
      </c>
      <c r="I603" s="61"/>
    </row>
    <row r="604" spans="1:9" s="32" customFormat="1" ht="14.25" customHeight="1" thickBot="1">
      <c r="A604" s="60">
        <v>392</v>
      </c>
      <c r="B604" s="107" t="s">
        <v>67</v>
      </c>
      <c r="C604" s="107"/>
      <c r="D604" s="55">
        <v>150</v>
      </c>
      <c r="E604" s="56">
        <v>1</v>
      </c>
      <c r="F604" s="56">
        <v>1.2</v>
      </c>
      <c r="G604" s="56">
        <v>9.2</v>
      </c>
      <c r="H604" s="57">
        <v>52.4</v>
      </c>
      <c r="I604" s="58">
        <v>1.1</v>
      </c>
    </row>
    <row r="605" spans="1:9" s="37" customFormat="1" ht="32.25" customHeight="1">
      <c r="A605" s="130" t="s">
        <v>164</v>
      </c>
      <c r="B605" s="131"/>
      <c r="C605" s="131"/>
      <c r="D605" s="131"/>
      <c r="E605" s="131" t="s">
        <v>8</v>
      </c>
      <c r="F605" s="131"/>
      <c r="G605" s="131"/>
      <c r="H605" s="136" t="s">
        <v>9</v>
      </c>
      <c r="I605" s="77" t="s">
        <v>10</v>
      </c>
    </row>
    <row r="606" spans="1:9" s="37" customFormat="1" ht="24" customHeight="1">
      <c r="A606" s="132"/>
      <c r="B606" s="133"/>
      <c r="C606" s="133"/>
      <c r="D606" s="133"/>
      <c r="E606" s="78" t="s">
        <v>11</v>
      </c>
      <c r="F606" s="78" t="s">
        <v>12</v>
      </c>
      <c r="G606" s="78" t="s">
        <v>13</v>
      </c>
      <c r="H606" s="137"/>
      <c r="I606" s="79" t="s">
        <v>14</v>
      </c>
    </row>
    <row r="607" spans="1:9" s="37" customFormat="1" ht="24.75" customHeight="1" thickBot="1">
      <c r="A607" s="134"/>
      <c r="B607" s="135"/>
      <c r="C607" s="135"/>
      <c r="D607" s="135"/>
      <c r="E607" s="80">
        <f>E604+E603+E602+E601+E600+E599+E597+E596+0.6+E594+E593+E592+E591+E590+E588+E586+E585+E584+E583</f>
        <v>53.12998</v>
      </c>
      <c r="F607" s="80">
        <f>F604+F603+F602+F601+F600+F599+F597+F596+F594+F593+F592+F591+F590+F588+F586+F585+F584+F583</f>
        <v>58.28619</v>
      </c>
      <c r="G607" s="80">
        <f>G604+G603+G602+G601+G600+G599-0.00009+G597+G596+G594+G593+G592+G591+G590+G588+G586+G585+G584+G583</f>
        <v>213.83991</v>
      </c>
      <c r="H607" s="80">
        <f>H604+H603+H602+H601+H600+15+H599+H597+H596+H594+H593+H592+H591+H590+H588+H586+H585+H584+H583</f>
        <v>1698.9000000000003</v>
      </c>
      <c r="I607" s="82">
        <f>I604+I603+I602+I601+I600+I599+I597+I596+I594+I593+I592+I591+I590+I588+I586+I585+I584+I583</f>
        <v>31.880000000000003</v>
      </c>
    </row>
    <row r="608" spans="1:9" s="37" customFormat="1" ht="15.75" customHeight="1" thickBot="1">
      <c r="A608" s="50"/>
      <c r="B608" s="51"/>
      <c r="C608" s="51"/>
      <c r="D608" s="51"/>
      <c r="E608" s="52"/>
      <c r="F608" s="52"/>
      <c r="G608" s="52"/>
      <c r="H608" s="52"/>
      <c r="I608" s="52"/>
    </row>
    <row r="609" spans="1:9" s="33" customFormat="1" ht="22.5" customHeight="1">
      <c r="A609" s="115" t="s">
        <v>148</v>
      </c>
      <c r="B609" s="116"/>
      <c r="C609" s="116"/>
      <c r="D609" s="116"/>
      <c r="E609" s="116"/>
      <c r="F609" s="116"/>
      <c r="G609" s="116"/>
      <c r="H609" s="116"/>
      <c r="I609" s="117"/>
    </row>
    <row r="610" spans="1:9" s="32" customFormat="1" ht="12.75">
      <c r="A610" s="4"/>
      <c r="B610" s="2"/>
      <c r="C610" s="2"/>
      <c r="D610" s="2"/>
      <c r="E610" s="2"/>
      <c r="F610" s="2"/>
      <c r="G610" s="2"/>
      <c r="H610" s="3"/>
      <c r="I610" s="22"/>
    </row>
    <row r="611" spans="1:9" s="32" customFormat="1" ht="12.75">
      <c r="A611" s="4">
        <v>17</v>
      </c>
      <c r="B611" s="36" t="s">
        <v>0</v>
      </c>
      <c r="C611" s="5">
        <v>2</v>
      </c>
      <c r="D611" s="2"/>
      <c r="E611" s="2"/>
      <c r="F611" s="2"/>
      <c r="G611" s="2"/>
      <c r="H611" s="3"/>
      <c r="I611" s="22"/>
    </row>
    <row r="612" spans="1:9" s="32" customFormat="1" ht="12.75">
      <c r="A612" s="4"/>
      <c r="B612" s="36" t="s">
        <v>1</v>
      </c>
      <c r="C612" s="5">
        <v>4</v>
      </c>
      <c r="D612" s="2"/>
      <c r="E612" s="2"/>
      <c r="F612" s="2"/>
      <c r="G612" s="2"/>
      <c r="H612" s="3"/>
      <c r="I612" s="22"/>
    </row>
    <row r="613" spans="1:9" s="32" customFormat="1" ht="12.75">
      <c r="A613" s="4"/>
      <c r="B613" s="36" t="s">
        <v>2</v>
      </c>
      <c r="C613" s="2" t="s">
        <v>78</v>
      </c>
      <c r="D613" s="139" t="s">
        <v>77</v>
      </c>
      <c r="E613" s="139"/>
      <c r="F613" s="139"/>
      <c r="G613" s="139"/>
      <c r="H613" s="139"/>
      <c r="I613" s="22"/>
    </row>
    <row r="614" spans="1:9" s="32" customFormat="1" ht="12.75">
      <c r="A614" s="4"/>
      <c r="B614" s="7" t="s">
        <v>3</v>
      </c>
      <c r="C614" s="2" t="s">
        <v>4</v>
      </c>
      <c r="D614" s="2"/>
      <c r="E614" s="2"/>
      <c r="F614" s="2"/>
      <c r="G614" s="2"/>
      <c r="H614" s="3"/>
      <c r="I614" s="22"/>
    </row>
    <row r="615" spans="1:9" s="32" customFormat="1" ht="13.5" thickBot="1">
      <c r="A615" s="4"/>
      <c r="B615" s="2"/>
      <c r="C615" s="2"/>
      <c r="D615" s="2"/>
      <c r="E615" s="2"/>
      <c r="F615" s="2"/>
      <c r="G615" s="2"/>
      <c r="H615" s="3"/>
      <c r="I615" s="22"/>
    </row>
    <row r="616" spans="1:9" s="32" customFormat="1" ht="30.75" customHeight="1">
      <c r="A616" s="128" t="s">
        <v>5</v>
      </c>
      <c r="B616" s="125" t="s">
        <v>6</v>
      </c>
      <c r="C616" s="125"/>
      <c r="D616" s="125" t="s">
        <v>7</v>
      </c>
      <c r="E616" s="125" t="s">
        <v>8</v>
      </c>
      <c r="F616" s="125"/>
      <c r="G616" s="125"/>
      <c r="H616" s="126" t="s">
        <v>9</v>
      </c>
      <c r="I616" s="39" t="s">
        <v>10</v>
      </c>
    </row>
    <row r="617" spans="1:9" s="32" customFormat="1" ht="28.5" customHeight="1">
      <c r="A617" s="111"/>
      <c r="B617" s="129"/>
      <c r="C617" s="129"/>
      <c r="D617" s="129"/>
      <c r="E617" s="8" t="s">
        <v>11</v>
      </c>
      <c r="F617" s="8" t="s">
        <v>12</v>
      </c>
      <c r="G617" s="8" t="s">
        <v>13</v>
      </c>
      <c r="H617" s="127"/>
      <c r="I617" s="21" t="s">
        <v>14</v>
      </c>
    </row>
    <row r="618" spans="1:9" s="32" customFormat="1" ht="12.75">
      <c r="A618" s="118" t="s">
        <v>15</v>
      </c>
      <c r="B618" s="119"/>
      <c r="C618" s="119"/>
      <c r="D618" s="119"/>
      <c r="E618" s="119"/>
      <c r="F618" s="119"/>
      <c r="G618" s="119"/>
      <c r="H618" s="119"/>
      <c r="I618" s="120"/>
    </row>
    <row r="619" spans="1:9" s="33" customFormat="1" ht="26.25" customHeight="1">
      <c r="A619" s="102" t="s">
        <v>263</v>
      </c>
      <c r="B619" s="112" t="s">
        <v>51</v>
      </c>
      <c r="C619" s="112"/>
      <c r="D619" s="66">
        <v>150</v>
      </c>
      <c r="E619" s="67">
        <v>5.6</v>
      </c>
      <c r="F619" s="67">
        <v>9.2</v>
      </c>
      <c r="G619" s="67">
        <v>23.4</v>
      </c>
      <c r="H619" s="68">
        <v>216.3</v>
      </c>
      <c r="I619" s="69">
        <v>1.3</v>
      </c>
    </row>
    <row r="620" spans="1:9" s="32" customFormat="1" ht="18" customHeight="1">
      <c r="A620" s="84"/>
      <c r="B620" s="107" t="s">
        <v>81</v>
      </c>
      <c r="C620" s="107"/>
      <c r="D620" s="55">
        <v>20</v>
      </c>
      <c r="E620" s="56">
        <v>1.51</v>
      </c>
      <c r="F620" s="57">
        <v>0.5422</v>
      </c>
      <c r="G620" s="56">
        <v>9.72</v>
      </c>
      <c r="H620" s="57">
        <v>48.64</v>
      </c>
      <c r="I620" s="61"/>
    </row>
    <row r="621" spans="1:9" s="33" customFormat="1" ht="25.5" customHeight="1">
      <c r="A621" s="83"/>
      <c r="B621" s="112" t="s">
        <v>44</v>
      </c>
      <c r="C621" s="112"/>
      <c r="D621" s="66">
        <v>7</v>
      </c>
      <c r="E621" s="68">
        <v>0.07</v>
      </c>
      <c r="F621" s="68">
        <v>5.5</v>
      </c>
      <c r="G621" s="68">
        <v>0.07</v>
      </c>
      <c r="H621" s="68">
        <v>49.6</v>
      </c>
      <c r="I621" s="90"/>
    </row>
    <row r="622" spans="1:9" s="32" customFormat="1" ht="16.5" customHeight="1">
      <c r="A622" s="60">
        <v>395</v>
      </c>
      <c r="B622" s="107" t="s">
        <v>166</v>
      </c>
      <c r="C622" s="107"/>
      <c r="D622" s="55">
        <v>150</v>
      </c>
      <c r="E622" s="56">
        <v>2.2</v>
      </c>
      <c r="F622" s="56">
        <v>2.4</v>
      </c>
      <c r="G622" s="55">
        <v>14</v>
      </c>
      <c r="H622" s="57">
        <v>87.5</v>
      </c>
      <c r="I622" s="58">
        <v>1.4</v>
      </c>
    </row>
    <row r="623" spans="1:9" s="32" customFormat="1" ht="12.75">
      <c r="A623" s="118" t="s">
        <v>17</v>
      </c>
      <c r="B623" s="119"/>
      <c r="C623" s="119"/>
      <c r="D623" s="119"/>
      <c r="E623" s="119"/>
      <c r="F623" s="119"/>
      <c r="G623" s="119"/>
      <c r="H623" s="119"/>
      <c r="I623" s="120"/>
    </row>
    <row r="624" spans="1:9" s="32" customFormat="1" ht="13.5" customHeight="1">
      <c r="A624" s="63" t="s">
        <v>93</v>
      </c>
      <c r="B624" s="107" t="s">
        <v>111</v>
      </c>
      <c r="C624" s="107"/>
      <c r="D624" s="55">
        <v>100</v>
      </c>
      <c r="E624" s="56">
        <v>1</v>
      </c>
      <c r="F624" s="56">
        <v>0.1</v>
      </c>
      <c r="G624" s="56">
        <v>12.6</v>
      </c>
      <c r="H624" s="57">
        <v>56</v>
      </c>
      <c r="I624" s="62">
        <v>3</v>
      </c>
    </row>
    <row r="625" spans="1:9" s="32" customFormat="1" ht="12.75">
      <c r="A625" s="118" t="s">
        <v>18</v>
      </c>
      <c r="B625" s="119"/>
      <c r="C625" s="119"/>
      <c r="D625" s="119"/>
      <c r="E625" s="119"/>
      <c r="F625" s="119"/>
      <c r="G625" s="119"/>
      <c r="H625" s="119"/>
      <c r="I625" s="120"/>
    </row>
    <row r="626" spans="1:9" s="33" customFormat="1" ht="18.75" customHeight="1">
      <c r="A626" s="71">
        <v>28</v>
      </c>
      <c r="B626" s="112" t="s">
        <v>264</v>
      </c>
      <c r="C626" s="112"/>
      <c r="D626" s="66">
        <v>40</v>
      </c>
      <c r="E626" s="68">
        <v>0.63</v>
      </c>
      <c r="F626" s="67">
        <v>2.1</v>
      </c>
      <c r="G626" s="68">
        <v>7.86</v>
      </c>
      <c r="H626" s="68">
        <v>52.6</v>
      </c>
      <c r="I626" s="90">
        <v>3.45</v>
      </c>
    </row>
    <row r="627" spans="1:9" s="32" customFormat="1" ht="18" customHeight="1">
      <c r="A627" s="60" t="s">
        <v>260</v>
      </c>
      <c r="B627" s="107" t="s">
        <v>261</v>
      </c>
      <c r="C627" s="107"/>
      <c r="D627" s="55">
        <v>160</v>
      </c>
      <c r="E627" s="56">
        <v>1.4</v>
      </c>
      <c r="F627" s="56">
        <v>2.4</v>
      </c>
      <c r="G627" s="56">
        <v>10.1</v>
      </c>
      <c r="H627" s="56">
        <v>60.21999</v>
      </c>
      <c r="I627" s="70">
        <v>0.3</v>
      </c>
    </row>
    <row r="628" spans="1:9" s="33" customFormat="1" ht="21.75" customHeight="1">
      <c r="A628" s="102">
        <v>252</v>
      </c>
      <c r="B628" s="147" t="s">
        <v>262</v>
      </c>
      <c r="C628" s="147"/>
      <c r="D628" s="100">
        <v>60</v>
      </c>
      <c r="E628" s="100">
        <v>8.9</v>
      </c>
      <c r="F628" s="100">
        <v>6.1</v>
      </c>
      <c r="G628" s="100">
        <v>6.98</v>
      </c>
      <c r="H628" s="100">
        <v>118.9</v>
      </c>
      <c r="I628" s="101">
        <v>0.15</v>
      </c>
    </row>
    <row r="629" spans="1:9" s="32" customFormat="1" ht="16.5" customHeight="1">
      <c r="A629" s="60">
        <v>321</v>
      </c>
      <c r="B629" s="107" t="s">
        <v>35</v>
      </c>
      <c r="C629" s="107"/>
      <c r="D629" s="55">
        <v>100</v>
      </c>
      <c r="E629" s="56">
        <v>2</v>
      </c>
      <c r="F629" s="56">
        <v>4.9</v>
      </c>
      <c r="G629" s="56">
        <v>11.6</v>
      </c>
      <c r="H629" s="57">
        <v>106</v>
      </c>
      <c r="I629" s="58">
        <v>5.5</v>
      </c>
    </row>
    <row r="630" spans="1:9" s="33" customFormat="1" ht="21.75" customHeight="1">
      <c r="A630" s="71">
        <v>376</v>
      </c>
      <c r="B630" s="113" t="s">
        <v>276</v>
      </c>
      <c r="C630" s="114"/>
      <c r="D630" s="66">
        <v>150</v>
      </c>
      <c r="E630" s="68">
        <v>0.33</v>
      </c>
      <c r="F630" s="68">
        <v>0.01</v>
      </c>
      <c r="G630" s="68">
        <v>20.83</v>
      </c>
      <c r="H630" s="68">
        <v>84.8</v>
      </c>
      <c r="I630" s="69">
        <v>4.6</v>
      </c>
    </row>
    <row r="631" spans="1:9" s="32" customFormat="1" ht="17.25" customHeight="1">
      <c r="A631" s="60"/>
      <c r="B631" s="143" t="s">
        <v>81</v>
      </c>
      <c r="C631" s="142"/>
      <c r="D631" s="55">
        <v>20</v>
      </c>
      <c r="E631" s="56">
        <v>1.51</v>
      </c>
      <c r="F631" s="57">
        <v>0.5422</v>
      </c>
      <c r="G631" s="56">
        <v>9.72</v>
      </c>
      <c r="H631" s="57">
        <v>48.64</v>
      </c>
      <c r="I631" s="61"/>
    </row>
    <row r="632" spans="1:9" s="32" customFormat="1" ht="14.25" customHeight="1">
      <c r="A632" s="60"/>
      <c r="B632" s="143" t="s">
        <v>20</v>
      </c>
      <c r="C632" s="142"/>
      <c r="D632" s="55">
        <v>20</v>
      </c>
      <c r="E632" s="56">
        <v>1</v>
      </c>
      <c r="F632" s="57">
        <v>0.36</v>
      </c>
      <c r="G632" s="56">
        <v>9.9</v>
      </c>
      <c r="H632" s="57">
        <v>45.6</v>
      </c>
      <c r="I632" s="61"/>
    </row>
    <row r="633" spans="1:9" s="32" customFormat="1" ht="12.75">
      <c r="A633" s="118" t="s">
        <v>21</v>
      </c>
      <c r="B633" s="119"/>
      <c r="C633" s="119"/>
      <c r="D633" s="119"/>
      <c r="E633" s="119"/>
      <c r="F633" s="119"/>
      <c r="G633" s="119"/>
      <c r="H633" s="119"/>
      <c r="I633" s="120"/>
    </row>
    <row r="634" spans="1:9" s="32" customFormat="1" ht="13.5" customHeight="1">
      <c r="A634" s="60" t="s">
        <v>177</v>
      </c>
      <c r="B634" s="107" t="s">
        <v>113</v>
      </c>
      <c r="C634" s="107"/>
      <c r="D634" s="55">
        <v>60</v>
      </c>
      <c r="E634" s="56">
        <v>2.74</v>
      </c>
      <c r="F634" s="56">
        <v>3.3</v>
      </c>
      <c r="G634" s="56">
        <v>37.8</v>
      </c>
      <c r="H634" s="57">
        <v>190.2</v>
      </c>
      <c r="I634" s="70">
        <v>0.17</v>
      </c>
    </row>
    <row r="635" spans="1:9" s="32" customFormat="1" ht="14.25" customHeight="1">
      <c r="A635" s="54"/>
      <c r="B635" s="107" t="s">
        <v>43</v>
      </c>
      <c r="C635" s="107"/>
      <c r="D635" s="55">
        <v>150</v>
      </c>
      <c r="E635" s="56">
        <v>4.3</v>
      </c>
      <c r="F635" s="56">
        <v>3.7</v>
      </c>
      <c r="G635" s="56">
        <v>12</v>
      </c>
      <c r="H635" s="57">
        <v>109</v>
      </c>
      <c r="I635" s="58">
        <v>1.3</v>
      </c>
    </row>
    <row r="636" spans="1:9" s="32" customFormat="1" ht="12.75">
      <c r="A636" s="118" t="s">
        <v>23</v>
      </c>
      <c r="B636" s="119"/>
      <c r="C636" s="119"/>
      <c r="D636" s="119"/>
      <c r="E636" s="119"/>
      <c r="F636" s="119"/>
      <c r="G636" s="119"/>
      <c r="H636" s="119"/>
      <c r="I636" s="120"/>
    </row>
    <row r="637" spans="1:9" ht="24.75" customHeight="1">
      <c r="A637" s="65" t="s">
        <v>170</v>
      </c>
      <c r="B637" s="112" t="s">
        <v>56</v>
      </c>
      <c r="C637" s="112"/>
      <c r="D637" s="66">
        <v>40</v>
      </c>
      <c r="E637" s="67">
        <v>0.4</v>
      </c>
      <c r="F637" s="67">
        <v>3.1</v>
      </c>
      <c r="G637" s="67">
        <v>0.8</v>
      </c>
      <c r="H637" s="68">
        <v>32.6</v>
      </c>
      <c r="I637" s="69">
        <v>3.6</v>
      </c>
    </row>
    <row r="638" spans="1:9" s="33" customFormat="1" ht="17.25" customHeight="1">
      <c r="A638" s="71">
        <v>309</v>
      </c>
      <c r="B638" s="146" t="s">
        <v>112</v>
      </c>
      <c r="C638" s="146"/>
      <c r="D638" s="66">
        <v>60</v>
      </c>
      <c r="E638" s="100">
        <v>7.2</v>
      </c>
      <c r="F638" s="100">
        <v>6.8</v>
      </c>
      <c r="G638" s="100">
        <v>11.2</v>
      </c>
      <c r="H638" s="67">
        <v>152.4</v>
      </c>
      <c r="I638" s="101">
        <v>0.78</v>
      </c>
    </row>
    <row r="639" spans="1:9" s="32" customFormat="1" ht="15" customHeight="1">
      <c r="A639" s="93">
        <v>336</v>
      </c>
      <c r="B639" s="107" t="s">
        <v>30</v>
      </c>
      <c r="C639" s="107"/>
      <c r="D639" s="55">
        <v>110</v>
      </c>
      <c r="E639" s="56">
        <v>1</v>
      </c>
      <c r="F639" s="56">
        <v>2.6</v>
      </c>
      <c r="G639" s="56">
        <v>3.2</v>
      </c>
      <c r="H639" s="57">
        <v>49.9</v>
      </c>
      <c r="I639" s="58">
        <v>5.6</v>
      </c>
    </row>
    <row r="640" spans="1:9" s="32" customFormat="1" ht="17.25" customHeight="1">
      <c r="A640" s="60"/>
      <c r="B640" s="107" t="s">
        <v>16</v>
      </c>
      <c r="C640" s="107"/>
      <c r="D640" s="55">
        <v>20</v>
      </c>
      <c r="E640" s="56">
        <v>1.51</v>
      </c>
      <c r="F640" s="57">
        <v>0.5422</v>
      </c>
      <c r="G640" s="56">
        <v>9.72</v>
      </c>
      <c r="H640" s="57">
        <v>48.64</v>
      </c>
      <c r="I640" s="61"/>
    </row>
    <row r="641" spans="1:9" s="32" customFormat="1" ht="14.25" customHeight="1">
      <c r="A641" s="60"/>
      <c r="B641" s="107" t="s">
        <v>20</v>
      </c>
      <c r="C641" s="107"/>
      <c r="D641" s="55">
        <v>20</v>
      </c>
      <c r="E641" s="56">
        <v>1</v>
      </c>
      <c r="F641" s="57">
        <v>0.36</v>
      </c>
      <c r="G641" s="56">
        <v>9.9</v>
      </c>
      <c r="H641" s="57">
        <v>45.6</v>
      </c>
      <c r="I641" s="61"/>
    </row>
    <row r="642" spans="1:9" s="32" customFormat="1" ht="13.5" customHeight="1">
      <c r="A642" s="59" t="s">
        <v>209</v>
      </c>
      <c r="B642" s="107" t="s">
        <v>31</v>
      </c>
      <c r="C642" s="107"/>
      <c r="D642" s="55">
        <v>150</v>
      </c>
      <c r="E642" s="56">
        <v>1</v>
      </c>
      <c r="F642" s="56">
        <v>1.2</v>
      </c>
      <c r="G642" s="56">
        <v>9.2</v>
      </c>
      <c r="H642" s="57">
        <v>52.4</v>
      </c>
      <c r="I642" s="58">
        <v>3.8</v>
      </c>
    </row>
    <row r="643" spans="1:9" s="32" customFormat="1" ht="18" customHeight="1" thickBot="1">
      <c r="A643" s="85"/>
      <c r="B643" s="141" t="s">
        <v>92</v>
      </c>
      <c r="C643" s="141"/>
      <c r="D643" s="86">
        <v>20</v>
      </c>
      <c r="E643" s="88">
        <v>0.02</v>
      </c>
      <c r="F643" s="88">
        <v>0</v>
      </c>
      <c r="G643" s="88">
        <v>15.6</v>
      </c>
      <c r="H643" s="88">
        <v>66.7</v>
      </c>
      <c r="I643" s="103"/>
    </row>
    <row r="644" spans="1:9" s="37" customFormat="1" ht="31.5" customHeight="1">
      <c r="A644" s="130" t="s">
        <v>165</v>
      </c>
      <c r="B644" s="131"/>
      <c r="C644" s="131"/>
      <c r="D644" s="131"/>
      <c r="E644" s="131" t="s">
        <v>8</v>
      </c>
      <c r="F644" s="131"/>
      <c r="G644" s="131"/>
      <c r="H644" s="136" t="s">
        <v>9</v>
      </c>
      <c r="I644" s="77" t="s">
        <v>10</v>
      </c>
    </row>
    <row r="645" spans="1:9" s="37" customFormat="1" ht="27.75" customHeight="1">
      <c r="A645" s="132"/>
      <c r="B645" s="133"/>
      <c r="C645" s="133"/>
      <c r="D645" s="133"/>
      <c r="E645" s="78" t="s">
        <v>11</v>
      </c>
      <c r="F645" s="78" t="s">
        <v>12</v>
      </c>
      <c r="G645" s="78" t="s">
        <v>13</v>
      </c>
      <c r="H645" s="137"/>
      <c r="I645" s="79" t="s">
        <v>14</v>
      </c>
    </row>
    <row r="646" spans="1:9" s="37" customFormat="1" ht="27.75" customHeight="1" thickBot="1">
      <c r="A646" s="134"/>
      <c r="B646" s="135"/>
      <c r="C646" s="135"/>
      <c r="D646" s="135"/>
      <c r="E646" s="80">
        <f>E643+E642+E641+E640+E639+E638+E637+E635+E634+E632+E631+E630+E629+E628+E627+E626+E624+E622+E621+E620+E619</f>
        <v>45.32000000000001</v>
      </c>
      <c r="F646" s="80">
        <f>F643+F642+F641+F640+F639+1.99+F638+F637+F635+F634+F632+F631+F630+F629+F628+F627+F626+F624+F622+F621+F620+F619</f>
        <v>57.7466</v>
      </c>
      <c r="G646" s="80">
        <f>G643+G642+G641+G640+G639+G638-0.0001+G637+G635+G634+G632+G631+G630+G629+G628+G627+G626+G624+G622+G621+G620+G619</f>
        <v>246.19989999999996</v>
      </c>
      <c r="H646" s="80">
        <f>H643+H642+H641+H640+H639+H638+H637+15+H635+H634+H632+H631+H630+H629+H628+H627+H626+H624+H622+H621+H620+H619</f>
        <v>1737.23999</v>
      </c>
      <c r="I646" s="82">
        <f>I643+I642+I641+I640+I639+I638+I637+I635+I634+I632+I631+I630+I629+I628+I627+I626+I624+I622+I621+I620+I619</f>
        <v>34.949999999999996</v>
      </c>
    </row>
    <row r="647" spans="1:9" s="12" customFormat="1" ht="11.25" customHeight="1" thickBot="1">
      <c r="A647" s="40"/>
      <c r="B647" s="41"/>
      <c r="C647" s="41"/>
      <c r="D647" s="41"/>
      <c r="E647" s="41"/>
      <c r="F647" s="41"/>
      <c r="G647" s="41"/>
      <c r="H647" s="42"/>
      <c r="I647" s="43"/>
    </row>
    <row r="648" spans="1:9" s="33" customFormat="1" ht="23.25" customHeight="1">
      <c r="A648" s="115" t="s">
        <v>149</v>
      </c>
      <c r="B648" s="116"/>
      <c r="C648" s="116"/>
      <c r="D648" s="116"/>
      <c r="E648" s="116"/>
      <c r="F648" s="116"/>
      <c r="G648" s="116"/>
      <c r="H648" s="116"/>
      <c r="I648" s="117"/>
    </row>
    <row r="649" spans="1:9" s="32" customFormat="1" ht="12.75">
      <c r="A649" s="4"/>
      <c r="B649" s="2"/>
      <c r="C649" s="2"/>
      <c r="D649" s="2"/>
      <c r="E649" s="2"/>
      <c r="F649" s="2"/>
      <c r="G649" s="2"/>
      <c r="H649" s="3"/>
      <c r="I649" s="22"/>
    </row>
    <row r="650" spans="1:9" s="32" customFormat="1" ht="12.75">
      <c r="A650" s="4">
        <v>18</v>
      </c>
      <c r="B650" s="36" t="s">
        <v>0</v>
      </c>
      <c r="C650" s="5">
        <v>3</v>
      </c>
      <c r="D650" s="2"/>
      <c r="E650" s="2"/>
      <c r="F650" s="2"/>
      <c r="G650" s="2"/>
      <c r="H650" s="3"/>
      <c r="I650" s="22"/>
    </row>
    <row r="651" spans="1:9" s="32" customFormat="1" ht="12.75">
      <c r="A651" s="4"/>
      <c r="B651" s="36" t="s">
        <v>1</v>
      </c>
      <c r="C651" s="5">
        <v>4</v>
      </c>
      <c r="D651" s="2"/>
      <c r="E651" s="2"/>
      <c r="F651" s="2"/>
      <c r="G651" s="2"/>
      <c r="H651" s="3"/>
      <c r="I651" s="22"/>
    </row>
    <row r="652" spans="1:9" s="32" customFormat="1" ht="12.75">
      <c r="A652" s="4"/>
      <c r="B652" s="36" t="s">
        <v>2</v>
      </c>
      <c r="C652" s="2" t="s">
        <v>78</v>
      </c>
      <c r="D652" s="139" t="s">
        <v>77</v>
      </c>
      <c r="E652" s="139"/>
      <c r="F652" s="139"/>
      <c r="G652" s="139"/>
      <c r="H652" s="139"/>
      <c r="I652" s="22"/>
    </row>
    <row r="653" spans="1:9" s="32" customFormat="1" ht="12.75">
      <c r="A653" s="4"/>
      <c r="B653" s="7" t="s">
        <v>3</v>
      </c>
      <c r="C653" s="2" t="s">
        <v>4</v>
      </c>
      <c r="D653" s="2"/>
      <c r="E653" s="2"/>
      <c r="F653" s="2"/>
      <c r="G653" s="2"/>
      <c r="H653" s="3"/>
      <c r="I653" s="22"/>
    </row>
    <row r="654" spans="1:9" s="32" customFormat="1" ht="12.75">
      <c r="A654" s="4"/>
      <c r="B654" s="2"/>
      <c r="C654" s="2"/>
      <c r="D654" s="2"/>
      <c r="E654" s="2"/>
      <c r="F654" s="2"/>
      <c r="G654" s="2"/>
      <c r="H654" s="3"/>
      <c r="I654" s="22"/>
    </row>
    <row r="655" spans="1:9" s="32" customFormat="1" ht="32.25" customHeight="1">
      <c r="A655" s="111" t="s">
        <v>5</v>
      </c>
      <c r="B655" s="129" t="s">
        <v>6</v>
      </c>
      <c r="C655" s="129"/>
      <c r="D655" s="129" t="s">
        <v>7</v>
      </c>
      <c r="E655" s="129" t="s">
        <v>8</v>
      </c>
      <c r="F655" s="129"/>
      <c r="G655" s="129"/>
      <c r="H655" s="127" t="s">
        <v>9</v>
      </c>
      <c r="I655" s="21" t="s">
        <v>10</v>
      </c>
    </row>
    <row r="656" spans="1:9" s="32" customFormat="1" ht="35.25" customHeight="1">
      <c r="A656" s="111"/>
      <c r="B656" s="129"/>
      <c r="C656" s="129"/>
      <c r="D656" s="129"/>
      <c r="E656" s="8" t="s">
        <v>11</v>
      </c>
      <c r="F656" s="8" t="s">
        <v>12</v>
      </c>
      <c r="G656" s="8" t="s">
        <v>13</v>
      </c>
      <c r="H656" s="127"/>
      <c r="I656" s="21" t="s">
        <v>14</v>
      </c>
    </row>
    <row r="657" spans="1:9" s="32" customFormat="1" ht="12.75">
      <c r="A657" s="118" t="s">
        <v>15</v>
      </c>
      <c r="B657" s="119"/>
      <c r="C657" s="119"/>
      <c r="D657" s="119"/>
      <c r="E657" s="119"/>
      <c r="F657" s="119"/>
      <c r="G657" s="119"/>
      <c r="H657" s="119"/>
      <c r="I657" s="120"/>
    </row>
    <row r="658" spans="1:9" s="32" customFormat="1" ht="14.25" customHeight="1">
      <c r="A658" s="60">
        <v>230</v>
      </c>
      <c r="B658" s="107" t="s">
        <v>84</v>
      </c>
      <c r="C658" s="107"/>
      <c r="D658" s="55">
        <v>90</v>
      </c>
      <c r="E658" s="56">
        <v>11.4</v>
      </c>
      <c r="F658" s="56">
        <v>9.4</v>
      </c>
      <c r="G658" s="56">
        <v>14.8</v>
      </c>
      <c r="H658" s="57">
        <v>207.6</v>
      </c>
      <c r="I658" s="58">
        <v>1.1</v>
      </c>
    </row>
    <row r="659" spans="1:9" s="32" customFormat="1" ht="14.25" customHeight="1">
      <c r="A659" s="60">
        <v>351</v>
      </c>
      <c r="B659" s="107" t="s">
        <v>87</v>
      </c>
      <c r="C659" s="107"/>
      <c r="D659" s="55">
        <v>20</v>
      </c>
      <c r="E659" s="56">
        <v>0.3</v>
      </c>
      <c r="F659" s="64">
        <v>0.7</v>
      </c>
      <c r="G659" s="56">
        <v>2.8</v>
      </c>
      <c r="H659" s="57">
        <v>20.6</v>
      </c>
      <c r="I659" s="58">
        <v>0.1</v>
      </c>
    </row>
    <row r="660" spans="1:9" s="32" customFormat="1" ht="18.75" customHeight="1">
      <c r="A660" s="60"/>
      <c r="B660" s="107" t="s">
        <v>81</v>
      </c>
      <c r="C660" s="107"/>
      <c r="D660" s="55">
        <v>20</v>
      </c>
      <c r="E660" s="56">
        <v>1.51</v>
      </c>
      <c r="F660" s="57">
        <v>0.5422</v>
      </c>
      <c r="G660" s="56">
        <v>9.72</v>
      </c>
      <c r="H660" s="57">
        <v>48.64</v>
      </c>
      <c r="I660" s="61"/>
    </row>
    <row r="661" spans="1:9" s="32" customFormat="1" ht="16.5" customHeight="1">
      <c r="A661" s="60"/>
      <c r="B661" s="107" t="s">
        <v>127</v>
      </c>
      <c r="C661" s="107"/>
      <c r="D661" s="55">
        <v>150</v>
      </c>
      <c r="E661" s="56">
        <v>1.1</v>
      </c>
      <c r="F661" s="56">
        <v>1.2</v>
      </c>
      <c r="G661" s="56">
        <v>9.3</v>
      </c>
      <c r="H661" s="57">
        <v>53.2</v>
      </c>
      <c r="I661" s="58">
        <v>0.5</v>
      </c>
    </row>
    <row r="662" spans="1:9" s="32" customFormat="1" ht="14.25" customHeight="1">
      <c r="A662" s="60"/>
      <c r="B662" s="107" t="s">
        <v>27</v>
      </c>
      <c r="C662" s="107"/>
      <c r="D662" s="55">
        <v>80</v>
      </c>
      <c r="E662" s="56">
        <v>1.3</v>
      </c>
      <c r="F662" s="56">
        <v>0.4</v>
      </c>
      <c r="G662" s="55">
        <v>20</v>
      </c>
      <c r="H662" s="57">
        <v>94</v>
      </c>
      <c r="I662" s="70">
        <v>8</v>
      </c>
    </row>
    <row r="663" spans="1:9" s="32" customFormat="1" ht="12.75">
      <c r="A663" s="118" t="s">
        <v>17</v>
      </c>
      <c r="B663" s="119"/>
      <c r="C663" s="119"/>
      <c r="D663" s="119"/>
      <c r="E663" s="119"/>
      <c r="F663" s="119"/>
      <c r="G663" s="119"/>
      <c r="H663" s="119"/>
      <c r="I663" s="120"/>
    </row>
    <row r="664" spans="1:9" s="32" customFormat="1" ht="16.5" customHeight="1">
      <c r="A664" s="63" t="s">
        <v>93</v>
      </c>
      <c r="B664" s="107" t="s">
        <v>114</v>
      </c>
      <c r="C664" s="107"/>
      <c r="D664" s="55">
        <v>100</v>
      </c>
      <c r="E664" s="56">
        <v>0.4</v>
      </c>
      <c r="F664" s="56">
        <v>0.1</v>
      </c>
      <c r="G664" s="56">
        <v>10.1</v>
      </c>
      <c r="H664" s="57">
        <v>43</v>
      </c>
      <c r="I664" s="62">
        <v>2</v>
      </c>
    </row>
    <row r="665" spans="1:9" s="32" customFormat="1" ht="12.75">
      <c r="A665" s="118" t="s">
        <v>18</v>
      </c>
      <c r="B665" s="119"/>
      <c r="C665" s="119"/>
      <c r="D665" s="119"/>
      <c r="E665" s="119"/>
      <c r="F665" s="119"/>
      <c r="G665" s="119"/>
      <c r="H665" s="119"/>
      <c r="I665" s="120"/>
    </row>
    <row r="666" spans="1:9" s="32" customFormat="1" ht="16.5" customHeight="1">
      <c r="A666" s="59" t="s">
        <v>181</v>
      </c>
      <c r="B666" s="107" t="s">
        <v>180</v>
      </c>
      <c r="C666" s="107"/>
      <c r="D666" s="55">
        <v>165</v>
      </c>
      <c r="E666" s="56">
        <v>3.6</v>
      </c>
      <c r="F666" s="56">
        <v>6.3</v>
      </c>
      <c r="G666" s="56">
        <v>12.1</v>
      </c>
      <c r="H666" s="57">
        <v>153.1</v>
      </c>
      <c r="I666" s="58">
        <v>4.4</v>
      </c>
    </row>
    <row r="667" spans="1:9" s="33" customFormat="1" ht="18" customHeight="1">
      <c r="A667" s="71">
        <v>277</v>
      </c>
      <c r="B667" s="114" t="s">
        <v>265</v>
      </c>
      <c r="C667" s="112"/>
      <c r="D667" s="66">
        <v>90</v>
      </c>
      <c r="E667" s="67">
        <v>13.6</v>
      </c>
      <c r="F667" s="67">
        <v>12.9</v>
      </c>
      <c r="G667" s="67">
        <v>35.6</v>
      </c>
      <c r="H667" s="67">
        <v>308.2</v>
      </c>
      <c r="I667" s="69">
        <v>3.2</v>
      </c>
    </row>
    <row r="668" spans="1:9" s="32" customFormat="1" ht="15.75" customHeight="1">
      <c r="A668" s="60">
        <v>317</v>
      </c>
      <c r="B668" s="107" t="s">
        <v>100</v>
      </c>
      <c r="C668" s="107"/>
      <c r="D668" s="55">
        <v>100</v>
      </c>
      <c r="E668" s="56">
        <v>3.5</v>
      </c>
      <c r="F668" s="56">
        <v>4.5</v>
      </c>
      <c r="G668" s="56">
        <v>18.6</v>
      </c>
      <c r="H668" s="57">
        <v>150</v>
      </c>
      <c r="I668" s="61"/>
    </row>
    <row r="669" spans="1:9" s="32" customFormat="1" ht="18.75" customHeight="1">
      <c r="A669" s="71">
        <v>372</v>
      </c>
      <c r="B669" s="107" t="s">
        <v>36</v>
      </c>
      <c r="C669" s="107"/>
      <c r="D669" s="55">
        <v>150</v>
      </c>
      <c r="E669" s="56">
        <v>0.1</v>
      </c>
      <c r="F669" s="56">
        <v>0.1</v>
      </c>
      <c r="G669" s="56">
        <v>12.1</v>
      </c>
      <c r="H669" s="57">
        <v>50</v>
      </c>
      <c r="I669" s="58">
        <v>1.2</v>
      </c>
    </row>
    <row r="670" spans="1:9" s="32" customFormat="1" ht="16.5" customHeight="1">
      <c r="A670" s="60"/>
      <c r="B670" s="107" t="s">
        <v>81</v>
      </c>
      <c r="C670" s="107"/>
      <c r="D670" s="55">
        <v>20</v>
      </c>
      <c r="E670" s="56">
        <v>1.51</v>
      </c>
      <c r="F670" s="57">
        <v>0.5422</v>
      </c>
      <c r="G670" s="56">
        <v>9.72</v>
      </c>
      <c r="H670" s="57">
        <v>48.64</v>
      </c>
      <c r="I670" s="61"/>
    </row>
    <row r="671" spans="1:9" s="32" customFormat="1" ht="15" customHeight="1">
      <c r="A671" s="60"/>
      <c r="B671" s="107" t="s">
        <v>20</v>
      </c>
      <c r="C671" s="107"/>
      <c r="D671" s="55">
        <v>20</v>
      </c>
      <c r="E671" s="56">
        <v>1</v>
      </c>
      <c r="F671" s="57">
        <v>0.36</v>
      </c>
      <c r="G671" s="56">
        <v>9.9</v>
      </c>
      <c r="H671" s="57">
        <v>45.6</v>
      </c>
      <c r="I671" s="61"/>
    </row>
    <row r="672" spans="1:9" s="32" customFormat="1" ht="12.75">
      <c r="A672" s="118" t="s">
        <v>21</v>
      </c>
      <c r="B672" s="119"/>
      <c r="C672" s="119"/>
      <c r="D672" s="119"/>
      <c r="E672" s="119"/>
      <c r="F672" s="119"/>
      <c r="G672" s="119"/>
      <c r="H672" s="119"/>
      <c r="I672" s="120"/>
    </row>
    <row r="673" spans="1:9" s="32" customFormat="1" ht="17.25" customHeight="1">
      <c r="A673" s="60"/>
      <c r="B673" s="107" t="s">
        <v>88</v>
      </c>
      <c r="C673" s="107"/>
      <c r="D673" s="55">
        <v>45</v>
      </c>
      <c r="E673" s="56">
        <v>2.1</v>
      </c>
      <c r="F673" s="56">
        <v>4.2</v>
      </c>
      <c r="G673" s="56">
        <v>46.2</v>
      </c>
      <c r="H673" s="57">
        <v>165.8</v>
      </c>
      <c r="I673" s="58">
        <v>1.3</v>
      </c>
    </row>
    <row r="674" spans="1:9" s="32" customFormat="1" ht="14.25" customHeight="1">
      <c r="A674" s="93"/>
      <c r="B674" s="107" t="s">
        <v>59</v>
      </c>
      <c r="C674" s="107"/>
      <c r="D674" s="55">
        <v>160</v>
      </c>
      <c r="E674" s="56">
        <v>4.6</v>
      </c>
      <c r="F674" s="56">
        <v>4.8</v>
      </c>
      <c r="G674" s="56">
        <v>7.3</v>
      </c>
      <c r="H674" s="57">
        <v>93.5</v>
      </c>
      <c r="I674" s="70">
        <v>1.6</v>
      </c>
    </row>
    <row r="675" spans="1:9" s="32" customFormat="1" ht="12.75">
      <c r="A675" s="118" t="s">
        <v>23</v>
      </c>
      <c r="B675" s="119"/>
      <c r="C675" s="119"/>
      <c r="D675" s="119"/>
      <c r="E675" s="119"/>
      <c r="F675" s="119"/>
      <c r="G675" s="119"/>
      <c r="H675" s="119"/>
      <c r="I675" s="120"/>
    </row>
    <row r="676" spans="1:9" s="33" customFormat="1" ht="31.5" customHeight="1">
      <c r="A676" s="83">
        <v>14</v>
      </c>
      <c r="B676" s="112" t="s">
        <v>125</v>
      </c>
      <c r="C676" s="112"/>
      <c r="D676" s="66">
        <v>40</v>
      </c>
      <c r="E676" s="67">
        <v>0.3</v>
      </c>
      <c r="F676" s="67">
        <v>3.5</v>
      </c>
      <c r="G676" s="67">
        <v>1.8</v>
      </c>
      <c r="H676" s="68">
        <v>35.6</v>
      </c>
      <c r="I676" s="69">
        <v>8.7</v>
      </c>
    </row>
    <row r="677" spans="1:9" s="33" customFormat="1" ht="20.25" customHeight="1">
      <c r="A677" s="71">
        <v>291</v>
      </c>
      <c r="B677" s="112" t="s">
        <v>60</v>
      </c>
      <c r="C677" s="112"/>
      <c r="D677" s="66">
        <v>130</v>
      </c>
      <c r="E677" s="67">
        <v>9.6</v>
      </c>
      <c r="F677" s="67">
        <v>14.7</v>
      </c>
      <c r="G677" s="67">
        <v>19.8</v>
      </c>
      <c r="H677" s="68">
        <v>263</v>
      </c>
      <c r="I677" s="69">
        <v>5.2</v>
      </c>
    </row>
    <row r="678" spans="1:9" s="32" customFormat="1" ht="14.25" customHeight="1">
      <c r="A678" s="60">
        <v>392</v>
      </c>
      <c r="B678" s="107" t="s">
        <v>67</v>
      </c>
      <c r="C678" s="107"/>
      <c r="D678" s="55">
        <v>150</v>
      </c>
      <c r="E678" s="56">
        <v>1</v>
      </c>
      <c r="F678" s="56">
        <v>1.2</v>
      </c>
      <c r="G678" s="56">
        <v>9.2</v>
      </c>
      <c r="H678" s="57">
        <v>52.4</v>
      </c>
      <c r="I678" s="58">
        <v>1.1</v>
      </c>
    </row>
    <row r="679" spans="1:9" s="32" customFormat="1" ht="18" customHeight="1">
      <c r="A679" s="60"/>
      <c r="B679" s="107" t="s">
        <v>20</v>
      </c>
      <c r="C679" s="107"/>
      <c r="D679" s="55">
        <v>20</v>
      </c>
      <c r="E679" s="56">
        <v>1</v>
      </c>
      <c r="F679" s="57">
        <v>0.36</v>
      </c>
      <c r="G679" s="56">
        <v>9.9</v>
      </c>
      <c r="H679" s="57">
        <v>45.6</v>
      </c>
      <c r="I679" s="61"/>
    </row>
    <row r="680" spans="1:9" s="32" customFormat="1" ht="18.75" customHeight="1" thickBot="1">
      <c r="A680" s="73"/>
      <c r="B680" s="138" t="s">
        <v>81</v>
      </c>
      <c r="C680" s="138"/>
      <c r="D680" s="74">
        <v>20</v>
      </c>
      <c r="E680" s="96">
        <v>1.51</v>
      </c>
      <c r="F680" s="75">
        <v>0.5422</v>
      </c>
      <c r="G680" s="96">
        <v>9.72</v>
      </c>
      <c r="H680" s="75">
        <v>48.64</v>
      </c>
      <c r="I680" s="104"/>
    </row>
    <row r="681" spans="1:9" s="37" customFormat="1" ht="33" customHeight="1">
      <c r="A681" s="130" t="s">
        <v>150</v>
      </c>
      <c r="B681" s="131"/>
      <c r="C681" s="131"/>
      <c r="D681" s="131"/>
      <c r="E681" s="131" t="s">
        <v>8</v>
      </c>
      <c r="F681" s="131"/>
      <c r="G681" s="131"/>
      <c r="H681" s="136" t="s">
        <v>9</v>
      </c>
      <c r="I681" s="77" t="s">
        <v>10</v>
      </c>
    </row>
    <row r="682" spans="1:9" s="37" customFormat="1" ht="22.5" customHeight="1">
      <c r="A682" s="132"/>
      <c r="B682" s="133"/>
      <c r="C682" s="133"/>
      <c r="D682" s="133"/>
      <c r="E682" s="78" t="s">
        <v>11</v>
      </c>
      <c r="F682" s="78" t="s">
        <v>12</v>
      </c>
      <c r="G682" s="78" t="s">
        <v>13</v>
      </c>
      <c r="H682" s="137"/>
      <c r="I682" s="79" t="s">
        <v>14</v>
      </c>
    </row>
    <row r="683" spans="1:9" s="37" customFormat="1" ht="27.75" customHeight="1" thickBot="1">
      <c r="A683" s="134"/>
      <c r="B683" s="135"/>
      <c r="C683" s="135"/>
      <c r="D683" s="135"/>
      <c r="E683" s="80">
        <f>E680+E679+E678+E677+E676+E674+E673+E671+E670+E669+E668+E667+E666+E664+E662+E661+E660+E659+E658</f>
        <v>59.42999999999999</v>
      </c>
      <c r="F683" s="80">
        <f>F680+F679+F678+F677+F676+F674+1.99+F673+F671+F670+F669+F668+1.688+F667+F666+F664+F662+F661+F660+F659+F658</f>
        <v>70.0246</v>
      </c>
      <c r="G683" s="80">
        <f>G680+G679+G678+G677+G676+G674-0.88+G673+G671+G670+G669+G668+G667+G666+G664+G662+G661+G660+G659+G658</f>
        <v>267.78</v>
      </c>
      <c r="H683" s="80">
        <f>H680+H679+H678+H677+H676+H674+12+H673+H671+H670+H669+H668+H667+H666+H664+H662+H661+H660+H659+H658</f>
        <v>1939.12</v>
      </c>
      <c r="I683" s="82">
        <f>I680+I679+I678+I677+I676+I674+I673+I671+I670+I669+I668+I667+I666+I664+I662+I661+I660+I659+I658</f>
        <v>38.400000000000006</v>
      </c>
    </row>
    <row r="684" spans="1:9" s="37" customFormat="1" ht="20.25" customHeight="1" thickBot="1">
      <c r="A684" s="50"/>
      <c r="B684" s="51"/>
      <c r="C684" s="51"/>
      <c r="D684" s="51"/>
      <c r="E684" s="52"/>
      <c r="F684" s="52"/>
      <c r="G684" s="52"/>
      <c r="H684" s="52"/>
      <c r="I684" s="53"/>
    </row>
    <row r="685" spans="1:9" s="33" customFormat="1" ht="27" customHeight="1">
      <c r="A685" s="115" t="s">
        <v>151</v>
      </c>
      <c r="B685" s="116"/>
      <c r="C685" s="116"/>
      <c r="D685" s="116"/>
      <c r="E685" s="116"/>
      <c r="F685" s="116"/>
      <c r="G685" s="116"/>
      <c r="H685" s="116"/>
      <c r="I685" s="117"/>
    </row>
    <row r="686" spans="1:9" s="32" customFormat="1" ht="12.75">
      <c r="A686" s="4">
        <v>19</v>
      </c>
      <c r="B686" s="36" t="s">
        <v>0</v>
      </c>
      <c r="C686" s="5">
        <v>4</v>
      </c>
      <c r="D686" s="2"/>
      <c r="E686" s="2"/>
      <c r="F686" s="2"/>
      <c r="G686" s="2"/>
      <c r="H686" s="3"/>
      <c r="I686" s="22"/>
    </row>
    <row r="687" spans="1:9" s="32" customFormat="1" ht="12.75">
      <c r="A687" s="4"/>
      <c r="B687" s="36" t="s">
        <v>1</v>
      </c>
      <c r="C687" s="5">
        <v>4</v>
      </c>
      <c r="D687" s="2"/>
      <c r="E687" s="2"/>
      <c r="F687" s="2"/>
      <c r="G687" s="2"/>
      <c r="H687" s="3"/>
      <c r="I687" s="22"/>
    </row>
    <row r="688" spans="1:9" s="32" customFormat="1" ht="12.75">
      <c r="A688" s="4"/>
      <c r="B688" s="36" t="s">
        <v>2</v>
      </c>
      <c r="C688" s="2" t="s">
        <v>78</v>
      </c>
      <c r="D688" s="139" t="s">
        <v>77</v>
      </c>
      <c r="E688" s="139"/>
      <c r="F688" s="139"/>
      <c r="G688" s="139"/>
      <c r="H688" s="139"/>
      <c r="I688" s="22"/>
    </row>
    <row r="689" spans="1:9" s="33" customFormat="1" ht="16.5" customHeight="1">
      <c r="A689" s="15"/>
      <c r="B689" s="16" t="s">
        <v>3</v>
      </c>
      <c r="C689" s="17" t="s">
        <v>4</v>
      </c>
      <c r="D689" s="17"/>
      <c r="E689" s="17"/>
      <c r="F689" s="17"/>
      <c r="G689" s="17"/>
      <c r="H689" s="18"/>
      <c r="I689" s="23"/>
    </row>
    <row r="690" spans="1:9" s="32" customFormat="1" ht="12.75">
      <c r="A690" s="4"/>
      <c r="B690" s="2"/>
      <c r="C690" s="2"/>
      <c r="D690" s="2"/>
      <c r="E690" s="2"/>
      <c r="F690" s="2"/>
      <c r="G690" s="2"/>
      <c r="H690" s="3"/>
      <c r="I690" s="22"/>
    </row>
    <row r="691" spans="1:9" s="32" customFormat="1" ht="31.5" customHeight="1">
      <c r="A691" s="111" t="s">
        <v>5</v>
      </c>
      <c r="B691" s="129" t="s">
        <v>6</v>
      </c>
      <c r="C691" s="129"/>
      <c r="D691" s="129" t="s">
        <v>7</v>
      </c>
      <c r="E691" s="129" t="s">
        <v>8</v>
      </c>
      <c r="F691" s="129"/>
      <c r="G691" s="129"/>
      <c r="H691" s="127" t="s">
        <v>9</v>
      </c>
      <c r="I691" s="21" t="s">
        <v>10</v>
      </c>
    </row>
    <row r="692" spans="1:9" s="32" customFormat="1" ht="21" customHeight="1">
      <c r="A692" s="111"/>
      <c r="B692" s="129"/>
      <c r="C692" s="129"/>
      <c r="D692" s="129"/>
      <c r="E692" s="8" t="s">
        <v>11</v>
      </c>
      <c r="F692" s="8" t="s">
        <v>12</v>
      </c>
      <c r="G692" s="8" t="s">
        <v>13</v>
      </c>
      <c r="H692" s="127"/>
      <c r="I692" s="21" t="s">
        <v>14</v>
      </c>
    </row>
    <row r="693" spans="1:9" s="32" customFormat="1" ht="12.75">
      <c r="A693" s="118" t="s">
        <v>15</v>
      </c>
      <c r="B693" s="119"/>
      <c r="C693" s="119"/>
      <c r="D693" s="119"/>
      <c r="E693" s="119"/>
      <c r="F693" s="119"/>
      <c r="G693" s="119"/>
      <c r="H693" s="119"/>
      <c r="I693" s="120"/>
    </row>
    <row r="694" spans="1:9" s="32" customFormat="1" ht="15.75" customHeight="1">
      <c r="A694" s="54" t="s">
        <v>173</v>
      </c>
      <c r="B694" s="107" t="s">
        <v>66</v>
      </c>
      <c r="C694" s="107"/>
      <c r="D694" s="55">
        <v>150</v>
      </c>
      <c r="E694" s="56">
        <v>2.9</v>
      </c>
      <c r="F694" s="56">
        <v>4.4</v>
      </c>
      <c r="G694" s="56">
        <v>17.4</v>
      </c>
      <c r="H694" s="57">
        <v>177.5</v>
      </c>
      <c r="I694" s="58">
        <v>1.1</v>
      </c>
    </row>
    <row r="695" spans="1:9" s="32" customFormat="1" ht="27.75" customHeight="1">
      <c r="A695" s="54"/>
      <c r="B695" s="107" t="s">
        <v>44</v>
      </c>
      <c r="C695" s="107"/>
      <c r="D695" s="55">
        <v>7</v>
      </c>
      <c r="E695" s="57">
        <v>0.07</v>
      </c>
      <c r="F695" s="57">
        <v>5.5</v>
      </c>
      <c r="G695" s="57">
        <v>0.07</v>
      </c>
      <c r="H695" s="57">
        <v>49.6</v>
      </c>
      <c r="I695" s="70"/>
    </row>
    <row r="696" spans="1:9" s="32" customFormat="1" ht="18" customHeight="1">
      <c r="A696" s="59"/>
      <c r="B696" s="107" t="s">
        <v>75</v>
      </c>
      <c r="C696" s="107"/>
      <c r="D696" s="55">
        <v>10</v>
      </c>
      <c r="E696" s="56">
        <v>2.6</v>
      </c>
      <c r="F696" s="56">
        <v>2.1</v>
      </c>
      <c r="G696" s="64">
        <v>3.2</v>
      </c>
      <c r="H696" s="57">
        <v>40</v>
      </c>
      <c r="I696" s="70">
        <v>0.06</v>
      </c>
    </row>
    <row r="697" spans="1:9" s="32" customFormat="1" ht="17.25" customHeight="1">
      <c r="A697" s="60"/>
      <c r="B697" s="107" t="s">
        <v>81</v>
      </c>
      <c r="C697" s="107"/>
      <c r="D697" s="55">
        <v>20</v>
      </c>
      <c r="E697" s="56">
        <v>1.51</v>
      </c>
      <c r="F697" s="57">
        <v>0.5422</v>
      </c>
      <c r="G697" s="56">
        <v>9.72</v>
      </c>
      <c r="H697" s="57">
        <v>48.64</v>
      </c>
      <c r="I697" s="61"/>
    </row>
    <row r="698" spans="1:9" s="32" customFormat="1" ht="14.25" customHeight="1">
      <c r="A698" s="54">
        <v>397</v>
      </c>
      <c r="B698" s="107" t="s">
        <v>25</v>
      </c>
      <c r="C698" s="107"/>
      <c r="D698" s="55">
        <v>150</v>
      </c>
      <c r="E698" s="56">
        <v>2.8</v>
      </c>
      <c r="F698" s="56">
        <v>2.9</v>
      </c>
      <c r="G698" s="56">
        <v>18.8</v>
      </c>
      <c r="H698" s="57">
        <v>91</v>
      </c>
      <c r="I698" s="62">
        <v>1</v>
      </c>
    </row>
    <row r="699" spans="1:9" s="32" customFormat="1" ht="12.75">
      <c r="A699" s="118" t="s">
        <v>17</v>
      </c>
      <c r="B699" s="119"/>
      <c r="C699" s="119"/>
      <c r="D699" s="119"/>
      <c r="E699" s="119"/>
      <c r="F699" s="119"/>
      <c r="G699" s="119"/>
      <c r="H699" s="119"/>
      <c r="I699" s="120"/>
    </row>
    <row r="700" spans="1:9" s="32" customFormat="1" ht="15" customHeight="1">
      <c r="A700" s="63" t="s">
        <v>93</v>
      </c>
      <c r="B700" s="107" t="s">
        <v>108</v>
      </c>
      <c r="C700" s="107"/>
      <c r="D700" s="55">
        <v>100</v>
      </c>
      <c r="E700" s="56">
        <v>0.1</v>
      </c>
      <c r="F700" s="64"/>
      <c r="G700" s="56">
        <v>10.3</v>
      </c>
      <c r="H700" s="57">
        <v>42</v>
      </c>
      <c r="I700" s="58">
        <v>0.8</v>
      </c>
    </row>
    <row r="701" spans="1:9" s="32" customFormat="1" ht="12.75">
      <c r="A701" s="118" t="s">
        <v>18</v>
      </c>
      <c r="B701" s="119"/>
      <c r="C701" s="119"/>
      <c r="D701" s="119"/>
      <c r="E701" s="119"/>
      <c r="F701" s="119"/>
      <c r="G701" s="119"/>
      <c r="H701" s="119"/>
      <c r="I701" s="120"/>
    </row>
    <row r="702" spans="1:9" s="33" customFormat="1" ht="26.25" customHeight="1">
      <c r="A702" s="71">
        <v>13</v>
      </c>
      <c r="B702" s="112" t="s">
        <v>79</v>
      </c>
      <c r="C702" s="112"/>
      <c r="D702" s="66">
        <v>40</v>
      </c>
      <c r="E702" s="67">
        <v>0.2</v>
      </c>
      <c r="F702" s="67">
        <v>2.9</v>
      </c>
      <c r="G702" s="66">
        <v>1</v>
      </c>
      <c r="H702" s="67">
        <v>30.6</v>
      </c>
      <c r="I702" s="69">
        <v>4.3</v>
      </c>
    </row>
    <row r="703" spans="1:9" s="33" customFormat="1" ht="27" customHeight="1">
      <c r="A703" s="71" t="s">
        <v>222</v>
      </c>
      <c r="B703" s="112" t="s">
        <v>223</v>
      </c>
      <c r="C703" s="112"/>
      <c r="D703" s="66">
        <v>160</v>
      </c>
      <c r="E703" s="67">
        <v>2.4</v>
      </c>
      <c r="F703" s="67">
        <v>4.2</v>
      </c>
      <c r="G703" s="67">
        <v>6.57</v>
      </c>
      <c r="H703" s="68">
        <v>112.27</v>
      </c>
      <c r="I703" s="90">
        <v>3.2</v>
      </c>
    </row>
    <row r="704" spans="1:9" s="33" customFormat="1" ht="28.5" customHeight="1">
      <c r="A704" s="71">
        <v>274</v>
      </c>
      <c r="B704" s="112" t="s">
        <v>267</v>
      </c>
      <c r="C704" s="112"/>
      <c r="D704" s="66">
        <v>170</v>
      </c>
      <c r="E704" s="67">
        <v>9.4</v>
      </c>
      <c r="F704" s="67">
        <v>8.6</v>
      </c>
      <c r="G704" s="67">
        <v>21.2</v>
      </c>
      <c r="H704" s="67">
        <v>204.5</v>
      </c>
      <c r="I704" s="69">
        <v>15.03</v>
      </c>
    </row>
    <row r="705" spans="1:9" s="32" customFormat="1" ht="19.5" customHeight="1">
      <c r="A705" s="60">
        <v>382</v>
      </c>
      <c r="B705" s="107" t="s">
        <v>208</v>
      </c>
      <c r="C705" s="107"/>
      <c r="D705" s="55">
        <v>150</v>
      </c>
      <c r="E705" s="56">
        <v>0.44</v>
      </c>
      <c r="F705" s="57">
        <v>0.05</v>
      </c>
      <c r="G705" s="56">
        <v>22.7</v>
      </c>
      <c r="H705" s="57">
        <v>128</v>
      </c>
      <c r="I705" s="58">
        <v>7</v>
      </c>
    </row>
    <row r="706" spans="1:9" s="32" customFormat="1" ht="14.25" customHeight="1">
      <c r="A706" s="60"/>
      <c r="B706" s="107" t="s">
        <v>20</v>
      </c>
      <c r="C706" s="107"/>
      <c r="D706" s="55">
        <v>20</v>
      </c>
      <c r="E706" s="56">
        <v>1</v>
      </c>
      <c r="F706" s="57">
        <v>0.36</v>
      </c>
      <c r="G706" s="56">
        <v>9.9</v>
      </c>
      <c r="H706" s="57">
        <v>45.6</v>
      </c>
      <c r="I706" s="61"/>
    </row>
    <row r="707" spans="1:9" s="32" customFormat="1" ht="18" customHeight="1">
      <c r="A707" s="60"/>
      <c r="B707" s="107" t="s">
        <v>81</v>
      </c>
      <c r="C707" s="107"/>
      <c r="D707" s="55">
        <v>20</v>
      </c>
      <c r="E707" s="56">
        <v>1.51</v>
      </c>
      <c r="F707" s="57">
        <v>0.5422</v>
      </c>
      <c r="G707" s="56">
        <v>9.72</v>
      </c>
      <c r="H707" s="57">
        <v>48.64</v>
      </c>
      <c r="I707" s="61"/>
    </row>
    <row r="708" spans="1:9" s="32" customFormat="1" ht="12.75">
      <c r="A708" s="118" t="s">
        <v>21</v>
      </c>
      <c r="B708" s="119"/>
      <c r="C708" s="119"/>
      <c r="D708" s="119"/>
      <c r="E708" s="119"/>
      <c r="F708" s="119"/>
      <c r="G708" s="119"/>
      <c r="H708" s="119"/>
      <c r="I708" s="120"/>
    </row>
    <row r="709" spans="1:9" s="32" customFormat="1" ht="15" customHeight="1">
      <c r="A709" s="59" t="s">
        <v>268</v>
      </c>
      <c r="B709" s="107" t="s">
        <v>269</v>
      </c>
      <c r="C709" s="107"/>
      <c r="D709" s="55">
        <v>60</v>
      </c>
      <c r="E709" s="56">
        <v>3.6</v>
      </c>
      <c r="F709" s="56">
        <v>4.5</v>
      </c>
      <c r="G709" s="56">
        <v>29.5</v>
      </c>
      <c r="H709" s="57">
        <v>185.5</v>
      </c>
      <c r="I709" s="105">
        <v>0.008</v>
      </c>
    </row>
    <row r="710" spans="1:9" s="32" customFormat="1" ht="12.75">
      <c r="A710" s="84"/>
      <c r="B710" s="140" t="s">
        <v>86</v>
      </c>
      <c r="C710" s="140"/>
      <c r="D710" s="55">
        <v>150</v>
      </c>
      <c r="E710" s="56">
        <v>4.3</v>
      </c>
      <c r="F710" s="56">
        <v>3.7</v>
      </c>
      <c r="G710" s="56">
        <v>6</v>
      </c>
      <c r="H710" s="57">
        <v>95</v>
      </c>
      <c r="I710" s="58">
        <v>1.3</v>
      </c>
    </row>
    <row r="711" spans="1:9" s="32" customFormat="1" ht="12.75">
      <c r="A711" s="118" t="s">
        <v>23</v>
      </c>
      <c r="B711" s="119"/>
      <c r="C711" s="119"/>
      <c r="D711" s="119"/>
      <c r="E711" s="119"/>
      <c r="F711" s="119"/>
      <c r="G711" s="119"/>
      <c r="H711" s="119"/>
      <c r="I711" s="120"/>
    </row>
    <row r="712" spans="1:9" s="32" customFormat="1" ht="15.75" customHeight="1">
      <c r="A712" s="60">
        <v>254</v>
      </c>
      <c r="B712" s="107" t="s">
        <v>206</v>
      </c>
      <c r="C712" s="107"/>
      <c r="D712" s="55">
        <v>50</v>
      </c>
      <c r="E712" s="56">
        <v>5.3</v>
      </c>
      <c r="F712" s="56">
        <v>2.4</v>
      </c>
      <c r="G712" s="56">
        <v>3.6</v>
      </c>
      <c r="H712" s="57">
        <v>70.8</v>
      </c>
      <c r="I712" s="61">
        <v>0</v>
      </c>
    </row>
    <row r="713" spans="1:9" s="32" customFormat="1" ht="17.25" customHeight="1">
      <c r="A713" s="60">
        <v>342</v>
      </c>
      <c r="B713" s="107" t="s">
        <v>68</v>
      </c>
      <c r="C713" s="107"/>
      <c r="D713" s="55">
        <v>100</v>
      </c>
      <c r="E713" s="56">
        <v>2.5</v>
      </c>
      <c r="F713" s="56">
        <v>4.1</v>
      </c>
      <c r="G713" s="56">
        <v>6.8</v>
      </c>
      <c r="H713" s="57">
        <v>118</v>
      </c>
      <c r="I713" s="58">
        <v>4.5</v>
      </c>
    </row>
    <row r="714" spans="1:9" s="32" customFormat="1" ht="15.75" customHeight="1">
      <c r="A714" s="60"/>
      <c r="B714" s="107" t="s">
        <v>81</v>
      </c>
      <c r="C714" s="107"/>
      <c r="D714" s="55">
        <v>20</v>
      </c>
      <c r="E714" s="56">
        <v>1.51</v>
      </c>
      <c r="F714" s="57">
        <v>0.5422</v>
      </c>
      <c r="G714" s="56">
        <v>9.72</v>
      </c>
      <c r="H714" s="57">
        <v>48.64</v>
      </c>
      <c r="I714" s="61"/>
    </row>
    <row r="715" spans="1:9" s="32" customFormat="1" ht="14.25" customHeight="1">
      <c r="A715" s="60"/>
      <c r="B715" s="107" t="s">
        <v>20</v>
      </c>
      <c r="C715" s="107"/>
      <c r="D715" s="55">
        <v>20</v>
      </c>
      <c r="E715" s="56">
        <v>1</v>
      </c>
      <c r="F715" s="57">
        <v>0.36</v>
      </c>
      <c r="G715" s="56">
        <v>9.9</v>
      </c>
      <c r="H715" s="57">
        <v>45.6</v>
      </c>
      <c r="I715" s="61"/>
    </row>
    <row r="716" spans="1:9" s="32" customFormat="1" ht="14.25" customHeight="1">
      <c r="A716" s="60">
        <v>393</v>
      </c>
      <c r="B716" s="107" t="s">
        <v>24</v>
      </c>
      <c r="C716" s="107"/>
      <c r="D716" s="72" t="s">
        <v>221</v>
      </c>
      <c r="E716" s="57">
        <v>0.11</v>
      </c>
      <c r="F716" s="64"/>
      <c r="G716" s="56">
        <v>8.2</v>
      </c>
      <c r="H716" s="57">
        <v>34.6</v>
      </c>
      <c r="I716" s="58">
        <v>2.2</v>
      </c>
    </row>
    <row r="717" spans="1:9" s="32" customFormat="1" ht="17.25" customHeight="1" thickBot="1">
      <c r="A717" s="59"/>
      <c r="B717" s="142" t="s">
        <v>266</v>
      </c>
      <c r="C717" s="143"/>
      <c r="D717" s="55">
        <v>20</v>
      </c>
      <c r="E717" s="57">
        <v>0.16</v>
      </c>
      <c r="F717" s="56">
        <v>0</v>
      </c>
      <c r="G717" s="56">
        <v>9.2</v>
      </c>
      <c r="H717" s="57">
        <v>65</v>
      </c>
      <c r="I717" s="58"/>
    </row>
    <row r="718" spans="1:9" s="34" customFormat="1" ht="34.5" customHeight="1">
      <c r="A718" s="130" t="s">
        <v>270</v>
      </c>
      <c r="B718" s="131"/>
      <c r="C718" s="131"/>
      <c r="D718" s="131"/>
      <c r="E718" s="131" t="s">
        <v>8</v>
      </c>
      <c r="F718" s="131"/>
      <c r="G718" s="131"/>
      <c r="H718" s="136" t="s">
        <v>9</v>
      </c>
      <c r="I718" s="77" t="s">
        <v>10</v>
      </c>
    </row>
    <row r="719" spans="1:9" s="34" customFormat="1" ht="27.75" customHeight="1">
      <c r="A719" s="132"/>
      <c r="B719" s="133"/>
      <c r="C719" s="133"/>
      <c r="D719" s="133"/>
      <c r="E719" s="78" t="s">
        <v>11</v>
      </c>
      <c r="F719" s="78" t="s">
        <v>12</v>
      </c>
      <c r="G719" s="78" t="s">
        <v>13</v>
      </c>
      <c r="H719" s="137"/>
      <c r="I719" s="79" t="s">
        <v>14</v>
      </c>
    </row>
    <row r="720" spans="1:9" s="34" customFormat="1" ht="27.75" customHeight="1" thickBot="1">
      <c r="A720" s="134"/>
      <c r="B720" s="135"/>
      <c r="C720" s="135"/>
      <c r="D720" s="135"/>
      <c r="E720" s="80">
        <f>E717+E716+E715+E714+E713+E712+E710+E709+E707+E706+E705+E704+1.39+E703+E702+E700+E698+E697+E696+E695+E694</f>
        <v>44.800000000000004</v>
      </c>
      <c r="F720" s="80">
        <f>F717+F716+F715+F714+F713+F712+F710+F709+1.88+F707+F706+F705+F704+F703+F702+F700+F698+F697+F696+F695+F694</f>
        <v>49.5766</v>
      </c>
      <c r="G720" s="80">
        <f>G717+G716+G715+G714+G713+G712+G710-1.45+G709+G707+G706+G705+G704+G703+G702+G700+G698+G697+G696+G695+G694</f>
        <v>212.05</v>
      </c>
      <c r="H720" s="80">
        <f>H717+H716+H715+H714+H713+H712+9+H710+H709+H707+H706+H705+H704+H703+H702+H700+H698+H697+H696+H695+H694</f>
        <v>1690.49</v>
      </c>
      <c r="I720" s="82">
        <f>I717+I716+I715+I714+I713+I712+I710+I709+I707+I706+I705+I704+I703+I702+I700+I698+I697+I696+I695+I694</f>
        <v>40.498</v>
      </c>
    </row>
    <row r="721" spans="1:9" s="34" customFormat="1" ht="13.5" customHeight="1" thickBot="1">
      <c r="A721" s="50"/>
      <c r="B721" s="51"/>
      <c r="C721" s="51"/>
      <c r="D721" s="51"/>
      <c r="E721" s="52"/>
      <c r="F721" s="52"/>
      <c r="G721" s="52"/>
      <c r="H721" s="52"/>
      <c r="I721" s="53"/>
    </row>
    <row r="722" spans="1:9" s="33" customFormat="1" ht="21" customHeight="1">
      <c r="A722" s="115" t="s">
        <v>152</v>
      </c>
      <c r="B722" s="116"/>
      <c r="C722" s="116"/>
      <c r="D722" s="116"/>
      <c r="E722" s="116"/>
      <c r="F722" s="116"/>
      <c r="G722" s="116"/>
      <c r="H722" s="116"/>
      <c r="I722" s="117"/>
    </row>
    <row r="723" spans="1:9" s="32" customFormat="1" ht="12" customHeight="1">
      <c r="A723" s="4"/>
      <c r="B723" s="2"/>
      <c r="C723" s="2"/>
      <c r="D723" s="2"/>
      <c r="E723" s="2"/>
      <c r="F723" s="2"/>
      <c r="G723" s="2"/>
      <c r="H723" s="3"/>
      <c r="I723" s="22"/>
    </row>
    <row r="724" spans="1:9" s="32" customFormat="1" ht="12.75">
      <c r="A724" s="4">
        <v>20</v>
      </c>
      <c r="B724" s="36" t="s">
        <v>0</v>
      </c>
      <c r="C724" s="5">
        <v>5</v>
      </c>
      <c r="D724" s="2"/>
      <c r="E724" s="2"/>
      <c r="F724" s="2"/>
      <c r="G724" s="2"/>
      <c r="H724" s="3"/>
      <c r="I724" s="22"/>
    </row>
    <row r="725" spans="1:9" s="32" customFormat="1" ht="12.75">
      <c r="A725" s="4"/>
      <c r="B725" s="36" t="s">
        <v>1</v>
      </c>
      <c r="C725" s="5">
        <v>4</v>
      </c>
      <c r="D725" s="2"/>
      <c r="E725" s="2"/>
      <c r="F725" s="2"/>
      <c r="G725" s="2"/>
      <c r="H725" s="3"/>
      <c r="I725" s="22"/>
    </row>
    <row r="726" spans="1:9" s="32" customFormat="1" ht="12.75">
      <c r="A726" s="4"/>
      <c r="B726" s="36" t="s">
        <v>2</v>
      </c>
      <c r="C726" s="2" t="s">
        <v>78</v>
      </c>
      <c r="D726" s="139" t="s">
        <v>77</v>
      </c>
      <c r="E726" s="139"/>
      <c r="F726" s="139"/>
      <c r="G726" s="139"/>
      <c r="H726" s="139"/>
      <c r="I726" s="22"/>
    </row>
    <row r="727" spans="1:9" s="32" customFormat="1" ht="12.75">
      <c r="A727" s="4"/>
      <c r="B727" s="7" t="s">
        <v>3</v>
      </c>
      <c r="C727" s="2" t="s">
        <v>4</v>
      </c>
      <c r="D727" s="2"/>
      <c r="E727" s="2"/>
      <c r="F727" s="2"/>
      <c r="G727" s="2"/>
      <c r="H727" s="3"/>
      <c r="I727" s="22"/>
    </row>
    <row r="728" spans="1:9" s="32" customFormat="1" ht="12.75">
      <c r="A728" s="4"/>
      <c r="B728" s="2"/>
      <c r="C728" s="2"/>
      <c r="D728" s="2"/>
      <c r="E728" s="2"/>
      <c r="F728" s="2"/>
      <c r="G728" s="2"/>
      <c r="H728" s="3"/>
      <c r="I728" s="22"/>
    </row>
    <row r="729" spans="1:9" s="32" customFormat="1" ht="32.25" customHeight="1">
      <c r="A729" s="111" t="s">
        <v>5</v>
      </c>
      <c r="B729" s="129" t="s">
        <v>6</v>
      </c>
      <c r="C729" s="129"/>
      <c r="D729" s="129" t="s">
        <v>7</v>
      </c>
      <c r="E729" s="129" t="s">
        <v>8</v>
      </c>
      <c r="F729" s="129"/>
      <c r="G729" s="129"/>
      <c r="H729" s="127" t="s">
        <v>9</v>
      </c>
      <c r="I729" s="21" t="s">
        <v>10</v>
      </c>
    </row>
    <row r="730" spans="1:9" s="32" customFormat="1" ht="21" customHeight="1">
      <c r="A730" s="111"/>
      <c r="B730" s="129"/>
      <c r="C730" s="129"/>
      <c r="D730" s="129"/>
      <c r="E730" s="8" t="s">
        <v>11</v>
      </c>
      <c r="F730" s="8" t="s">
        <v>12</v>
      </c>
      <c r="G730" s="8" t="s">
        <v>13</v>
      </c>
      <c r="H730" s="127"/>
      <c r="I730" s="21" t="s">
        <v>14</v>
      </c>
    </row>
    <row r="731" spans="1:9" s="32" customFormat="1" ht="12.75">
      <c r="A731" s="118" t="s">
        <v>15</v>
      </c>
      <c r="B731" s="119"/>
      <c r="C731" s="119"/>
      <c r="D731" s="119"/>
      <c r="E731" s="119"/>
      <c r="F731" s="119"/>
      <c r="G731" s="119"/>
      <c r="H731" s="119"/>
      <c r="I731" s="120"/>
    </row>
    <row r="732" spans="1:9" s="32" customFormat="1" ht="30.75" customHeight="1">
      <c r="A732" s="71">
        <v>206</v>
      </c>
      <c r="B732" s="112" t="s">
        <v>271</v>
      </c>
      <c r="C732" s="112"/>
      <c r="D732" s="66">
        <v>150</v>
      </c>
      <c r="E732" s="67">
        <v>9.3</v>
      </c>
      <c r="F732" s="67">
        <v>10.1</v>
      </c>
      <c r="G732" s="67">
        <v>22.7</v>
      </c>
      <c r="H732" s="68">
        <v>194.2</v>
      </c>
      <c r="I732" s="90">
        <v>0.12</v>
      </c>
    </row>
    <row r="733" spans="1:9" s="32" customFormat="1" ht="17.25" customHeight="1">
      <c r="A733" s="60"/>
      <c r="B733" s="107" t="s">
        <v>81</v>
      </c>
      <c r="C733" s="107"/>
      <c r="D733" s="55">
        <v>20</v>
      </c>
      <c r="E733" s="56">
        <v>1.51</v>
      </c>
      <c r="F733" s="57">
        <v>0.5422</v>
      </c>
      <c r="G733" s="56">
        <v>9.72</v>
      </c>
      <c r="H733" s="57">
        <v>48.64</v>
      </c>
      <c r="I733" s="61"/>
    </row>
    <row r="734" spans="1:9" s="32" customFormat="1" ht="16.5" customHeight="1">
      <c r="A734" s="60">
        <v>395</v>
      </c>
      <c r="B734" s="107" t="s">
        <v>166</v>
      </c>
      <c r="C734" s="107"/>
      <c r="D734" s="55">
        <v>150</v>
      </c>
      <c r="E734" s="56">
        <v>2.2</v>
      </c>
      <c r="F734" s="56">
        <v>2.4</v>
      </c>
      <c r="G734" s="55">
        <v>14</v>
      </c>
      <c r="H734" s="57">
        <v>87.5</v>
      </c>
      <c r="I734" s="58">
        <v>1.4</v>
      </c>
    </row>
    <row r="735" spans="1:9" s="32" customFormat="1" ht="14.25" customHeight="1">
      <c r="A735" s="60"/>
      <c r="B735" s="107" t="s">
        <v>90</v>
      </c>
      <c r="C735" s="107"/>
      <c r="D735" s="55">
        <v>110</v>
      </c>
      <c r="E735" s="56">
        <v>0.4</v>
      </c>
      <c r="F735" s="56">
        <v>0.5</v>
      </c>
      <c r="G735" s="56">
        <v>11.8</v>
      </c>
      <c r="H735" s="57">
        <v>56.4</v>
      </c>
      <c r="I735" s="62">
        <v>6</v>
      </c>
    </row>
    <row r="736" spans="1:9" s="32" customFormat="1" ht="12.75">
      <c r="A736" s="118" t="s">
        <v>17</v>
      </c>
      <c r="B736" s="119"/>
      <c r="C736" s="119"/>
      <c r="D736" s="119"/>
      <c r="E736" s="119"/>
      <c r="F736" s="119"/>
      <c r="G736" s="119"/>
      <c r="H736" s="119"/>
      <c r="I736" s="120"/>
    </row>
    <row r="737" spans="1:9" s="32" customFormat="1" ht="15" customHeight="1">
      <c r="A737" s="63" t="s">
        <v>93</v>
      </c>
      <c r="B737" s="107" t="s">
        <v>115</v>
      </c>
      <c r="C737" s="107"/>
      <c r="D737" s="55">
        <v>100</v>
      </c>
      <c r="E737" s="56">
        <v>1</v>
      </c>
      <c r="F737" s="56">
        <v>0.1</v>
      </c>
      <c r="G737" s="56">
        <v>12.6</v>
      </c>
      <c r="H737" s="57">
        <v>56</v>
      </c>
      <c r="I737" s="62">
        <v>3</v>
      </c>
    </row>
    <row r="738" spans="1:9" s="32" customFormat="1" ht="12.75">
      <c r="A738" s="118" t="s">
        <v>18</v>
      </c>
      <c r="B738" s="119"/>
      <c r="C738" s="119"/>
      <c r="D738" s="119"/>
      <c r="E738" s="119"/>
      <c r="F738" s="119"/>
      <c r="G738" s="119"/>
      <c r="H738" s="119"/>
      <c r="I738" s="120"/>
    </row>
    <row r="739" spans="1:9" s="33" customFormat="1" ht="27.75" customHeight="1">
      <c r="A739" s="71">
        <v>15</v>
      </c>
      <c r="B739" s="112" t="s">
        <v>215</v>
      </c>
      <c r="C739" s="112"/>
      <c r="D739" s="66">
        <v>40</v>
      </c>
      <c r="E739" s="67">
        <v>0.2</v>
      </c>
      <c r="F739" s="67">
        <v>3</v>
      </c>
      <c r="G739" s="67">
        <v>1.1</v>
      </c>
      <c r="H739" s="68">
        <v>60.1</v>
      </c>
      <c r="I739" s="69">
        <v>6.6</v>
      </c>
    </row>
    <row r="740" spans="1:9" s="32" customFormat="1" ht="16.5" customHeight="1">
      <c r="A740" s="60">
        <v>72</v>
      </c>
      <c r="B740" s="107" t="s">
        <v>272</v>
      </c>
      <c r="C740" s="107"/>
      <c r="D740" s="55">
        <v>165</v>
      </c>
      <c r="E740" s="56">
        <v>4.7</v>
      </c>
      <c r="F740" s="56">
        <v>6.6</v>
      </c>
      <c r="G740" s="56">
        <v>14.9</v>
      </c>
      <c r="H740" s="57">
        <v>117.4</v>
      </c>
      <c r="I740" s="70">
        <v>5.5</v>
      </c>
    </row>
    <row r="741" spans="1:9" s="32" customFormat="1" ht="15.75" customHeight="1">
      <c r="A741" s="60">
        <v>255</v>
      </c>
      <c r="B741" s="107" t="s">
        <v>241</v>
      </c>
      <c r="C741" s="107"/>
      <c r="D741" s="55">
        <v>60</v>
      </c>
      <c r="E741" s="56">
        <v>4.8</v>
      </c>
      <c r="F741" s="56">
        <v>3.2</v>
      </c>
      <c r="G741" s="56">
        <v>8.85</v>
      </c>
      <c r="H741" s="57">
        <v>101.21</v>
      </c>
      <c r="I741" s="58">
        <v>0.1</v>
      </c>
    </row>
    <row r="742" spans="1:9" s="32" customFormat="1" ht="13.5" customHeight="1">
      <c r="A742" s="60">
        <v>354</v>
      </c>
      <c r="B742" s="142" t="s">
        <v>38</v>
      </c>
      <c r="C742" s="143"/>
      <c r="D742" s="55">
        <v>15</v>
      </c>
      <c r="E742" s="56">
        <v>0.2</v>
      </c>
      <c r="F742" s="56">
        <v>0.9</v>
      </c>
      <c r="G742" s="56">
        <v>1.2</v>
      </c>
      <c r="H742" s="56">
        <v>16.1</v>
      </c>
      <c r="I742" s="58">
        <v>0.24</v>
      </c>
    </row>
    <row r="743" spans="1:9" s="33" customFormat="1" ht="18" customHeight="1">
      <c r="A743" s="102">
        <v>319</v>
      </c>
      <c r="B743" s="159" t="s">
        <v>273</v>
      </c>
      <c r="C743" s="160"/>
      <c r="D743" s="100">
        <v>90</v>
      </c>
      <c r="E743" s="100">
        <v>2.1</v>
      </c>
      <c r="F743" s="100">
        <v>2.8</v>
      </c>
      <c r="G743" s="67">
        <v>15.23885</v>
      </c>
      <c r="H743" s="67">
        <v>67.15499</v>
      </c>
      <c r="I743" s="101">
        <v>2.1</v>
      </c>
    </row>
    <row r="744" spans="1:9" s="32" customFormat="1" ht="15.75" customHeight="1">
      <c r="A744" s="60" t="s">
        <v>194</v>
      </c>
      <c r="B744" s="107" t="s">
        <v>193</v>
      </c>
      <c r="C744" s="107"/>
      <c r="D744" s="55">
        <v>150</v>
      </c>
      <c r="E744" s="56">
        <v>0.14</v>
      </c>
      <c r="F744" s="64">
        <v>0</v>
      </c>
      <c r="G744" s="56">
        <v>20.7</v>
      </c>
      <c r="H744" s="57">
        <v>85.9</v>
      </c>
      <c r="I744" s="62">
        <v>3</v>
      </c>
    </row>
    <row r="745" spans="1:9" s="32" customFormat="1" ht="16.5" customHeight="1">
      <c r="A745" s="60"/>
      <c r="B745" s="107" t="s">
        <v>20</v>
      </c>
      <c r="C745" s="107"/>
      <c r="D745" s="55">
        <v>20</v>
      </c>
      <c r="E745" s="56">
        <v>1</v>
      </c>
      <c r="F745" s="57">
        <v>0.36</v>
      </c>
      <c r="G745" s="56">
        <v>9.9</v>
      </c>
      <c r="H745" s="57">
        <v>45.6</v>
      </c>
      <c r="I745" s="61"/>
    </row>
    <row r="746" spans="1:9" s="32" customFormat="1" ht="15" customHeight="1">
      <c r="A746" s="60"/>
      <c r="B746" s="107" t="s">
        <v>81</v>
      </c>
      <c r="C746" s="107"/>
      <c r="D746" s="55">
        <v>20</v>
      </c>
      <c r="E746" s="56">
        <v>1.51</v>
      </c>
      <c r="F746" s="57">
        <v>0.5422</v>
      </c>
      <c r="G746" s="56">
        <v>9.72</v>
      </c>
      <c r="H746" s="57">
        <v>48.64</v>
      </c>
      <c r="I746" s="61"/>
    </row>
    <row r="747" spans="1:9" s="32" customFormat="1" ht="12.75">
      <c r="A747" s="118" t="s">
        <v>21</v>
      </c>
      <c r="B747" s="119"/>
      <c r="C747" s="119"/>
      <c r="D747" s="119"/>
      <c r="E747" s="119"/>
      <c r="F747" s="119"/>
      <c r="G747" s="119"/>
      <c r="H747" s="119"/>
      <c r="I747" s="120"/>
    </row>
    <row r="748" spans="1:9" s="32" customFormat="1" ht="15" customHeight="1">
      <c r="A748" s="60"/>
      <c r="B748" s="143" t="s">
        <v>37</v>
      </c>
      <c r="C748" s="107"/>
      <c r="D748" s="55">
        <v>60</v>
      </c>
      <c r="E748" s="56">
        <v>2.8</v>
      </c>
      <c r="F748" s="56">
        <v>1.7</v>
      </c>
      <c r="G748" s="56">
        <v>56.6</v>
      </c>
      <c r="H748" s="57">
        <v>184.4</v>
      </c>
      <c r="I748" s="61"/>
    </row>
    <row r="749" spans="1:9" s="32" customFormat="1" ht="16.5" customHeight="1">
      <c r="A749" s="59"/>
      <c r="B749" s="107" t="s">
        <v>89</v>
      </c>
      <c r="C749" s="107"/>
      <c r="D749" s="55">
        <v>150</v>
      </c>
      <c r="E749" s="56">
        <v>4.3</v>
      </c>
      <c r="F749" s="56">
        <v>4.8</v>
      </c>
      <c r="G749" s="56">
        <v>7.1</v>
      </c>
      <c r="H749" s="57">
        <v>90</v>
      </c>
      <c r="I749" s="62">
        <v>2</v>
      </c>
    </row>
    <row r="750" spans="1:9" s="32" customFormat="1" ht="12.75">
      <c r="A750" s="118" t="s">
        <v>23</v>
      </c>
      <c r="B750" s="119"/>
      <c r="C750" s="119"/>
      <c r="D750" s="119"/>
      <c r="E750" s="119"/>
      <c r="F750" s="119"/>
      <c r="G750" s="119"/>
      <c r="H750" s="119"/>
      <c r="I750" s="120"/>
    </row>
    <row r="751" spans="1:9" s="32" customFormat="1" ht="17.25" customHeight="1">
      <c r="A751" s="60">
        <v>231</v>
      </c>
      <c r="B751" s="107" t="s">
        <v>195</v>
      </c>
      <c r="C751" s="107"/>
      <c r="D751" s="55">
        <v>70</v>
      </c>
      <c r="E751" s="56">
        <v>11</v>
      </c>
      <c r="F751" s="56">
        <v>9.5</v>
      </c>
      <c r="G751" s="56">
        <v>7.4</v>
      </c>
      <c r="H751" s="57">
        <v>162.4</v>
      </c>
      <c r="I751" s="58">
        <v>0.2</v>
      </c>
    </row>
    <row r="752" spans="1:9" s="32" customFormat="1" ht="15.75" customHeight="1">
      <c r="A752" s="60">
        <v>351</v>
      </c>
      <c r="B752" s="107" t="s">
        <v>87</v>
      </c>
      <c r="C752" s="107"/>
      <c r="D752" s="55">
        <v>20</v>
      </c>
      <c r="E752" s="56">
        <v>0.3</v>
      </c>
      <c r="F752" s="64">
        <v>0.7</v>
      </c>
      <c r="G752" s="56">
        <v>2.8</v>
      </c>
      <c r="H752" s="57">
        <v>20.6</v>
      </c>
      <c r="I752" s="58">
        <v>0.1</v>
      </c>
    </row>
    <row r="753" spans="1:9" s="32" customFormat="1" ht="18" customHeight="1">
      <c r="A753" s="60"/>
      <c r="B753" s="107" t="s">
        <v>81</v>
      </c>
      <c r="C753" s="107"/>
      <c r="D753" s="55">
        <v>20</v>
      </c>
      <c r="E753" s="56">
        <v>1.51</v>
      </c>
      <c r="F753" s="57">
        <v>0.5422</v>
      </c>
      <c r="G753" s="56">
        <v>9.72</v>
      </c>
      <c r="H753" s="57">
        <v>48.64</v>
      </c>
      <c r="I753" s="61"/>
    </row>
    <row r="754" spans="1:9" s="32" customFormat="1" ht="14.25" customHeight="1">
      <c r="A754" s="60"/>
      <c r="B754" s="107" t="s">
        <v>20</v>
      </c>
      <c r="C754" s="107"/>
      <c r="D754" s="55">
        <v>20</v>
      </c>
      <c r="E754" s="56">
        <v>1</v>
      </c>
      <c r="F754" s="57">
        <v>0.36</v>
      </c>
      <c r="G754" s="56">
        <v>9.9</v>
      </c>
      <c r="H754" s="57">
        <v>45.9</v>
      </c>
      <c r="I754" s="61"/>
    </row>
    <row r="755" spans="1:9" s="32" customFormat="1" ht="16.5" customHeight="1" thickBot="1">
      <c r="A755" s="59" t="s">
        <v>209</v>
      </c>
      <c r="B755" s="107" t="s">
        <v>31</v>
      </c>
      <c r="C755" s="107"/>
      <c r="D755" s="55">
        <v>150</v>
      </c>
      <c r="E755" s="56">
        <v>1</v>
      </c>
      <c r="F755" s="56">
        <v>1.2</v>
      </c>
      <c r="G755" s="56">
        <v>9.2</v>
      </c>
      <c r="H755" s="57">
        <v>52.4</v>
      </c>
      <c r="I755" s="58">
        <v>3.8</v>
      </c>
    </row>
    <row r="756" spans="1:9" s="37" customFormat="1" ht="27" customHeight="1">
      <c r="A756" s="130" t="s">
        <v>153</v>
      </c>
      <c r="B756" s="131"/>
      <c r="C756" s="131"/>
      <c r="D756" s="131"/>
      <c r="E756" s="131" t="s">
        <v>8</v>
      </c>
      <c r="F756" s="131"/>
      <c r="G756" s="131"/>
      <c r="H756" s="136" t="s">
        <v>9</v>
      </c>
      <c r="I756" s="77" t="s">
        <v>10</v>
      </c>
    </row>
    <row r="757" spans="1:9" s="37" customFormat="1" ht="27.75" customHeight="1">
      <c r="A757" s="132"/>
      <c r="B757" s="133"/>
      <c r="C757" s="133"/>
      <c r="D757" s="133"/>
      <c r="E757" s="78" t="s">
        <v>11</v>
      </c>
      <c r="F757" s="78" t="s">
        <v>12</v>
      </c>
      <c r="G757" s="78" t="s">
        <v>13</v>
      </c>
      <c r="H757" s="137"/>
      <c r="I757" s="79" t="s">
        <v>14</v>
      </c>
    </row>
    <row r="758" spans="1:9" s="37" customFormat="1" ht="20.25" customHeight="1" thickBot="1">
      <c r="A758" s="134"/>
      <c r="B758" s="135"/>
      <c r="C758" s="135"/>
      <c r="D758" s="135"/>
      <c r="E758" s="80">
        <f>E755+E754+E753+E752+E751+0.03+E749+E748+E746+E745+E744+E743+0.6+E742+E741+E740+E739+E737+E735+E734+E733+E732</f>
        <v>51.60000000000001</v>
      </c>
      <c r="F758" s="80">
        <f>F755+F754+F753+F752+F751+2.3+F749+F748+F746+F745+F744+F743+F742+F741+F740+F739+F737+F735+F734+F733+F732</f>
        <v>52.1466</v>
      </c>
      <c r="G758" s="80">
        <f>G755+G754+G753+G752+G751+G749+G748+G746+G745+G744-1.44+G743+G742+G741+G740+G739+G737+G735+G734+G733+G732</f>
        <v>253.70884999999996</v>
      </c>
      <c r="H758" s="80">
        <f>H755+H754+H753+H752+9+H751+H749+H748+H746+H745+H744+H743+H742+H741+H740+H739+H737+H735+H734+H733+H732</f>
        <v>1598.1849900000002</v>
      </c>
      <c r="I758" s="82">
        <f>I755+I754+I753+I752+I751+0.88+I749+I748+I746+I745+I744+I743+I742+I741+I740+I739+I737+I735+I734+I733+I732</f>
        <v>35.04</v>
      </c>
    </row>
    <row r="759" spans="1:9" s="37" customFormat="1" ht="40.5" customHeight="1">
      <c r="A759" s="130" t="s">
        <v>122</v>
      </c>
      <c r="B759" s="131"/>
      <c r="C759" s="131"/>
      <c r="D759" s="131"/>
      <c r="E759" s="131" t="s">
        <v>8</v>
      </c>
      <c r="F759" s="131"/>
      <c r="G759" s="131"/>
      <c r="H759" s="136" t="s">
        <v>9</v>
      </c>
      <c r="I759" s="77" t="s">
        <v>10</v>
      </c>
    </row>
    <row r="760" spans="1:9" s="37" customFormat="1" ht="19.5" customHeight="1">
      <c r="A760" s="132"/>
      <c r="B760" s="133"/>
      <c r="C760" s="133"/>
      <c r="D760" s="133"/>
      <c r="E760" s="78" t="s">
        <v>11</v>
      </c>
      <c r="F760" s="78" t="s">
        <v>12</v>
      </c>
      <c r="G760" s="78" t="s">
        <v>13</v>
      </c>
      <c r="H760" s="137"/>
      <c r="I760" s="79" t="s">
        <v>14</v>
      </c>
    </row>
    <row r="761" spans="1:9" s="37" customFormat="1" ht="22.5" customHeight="1" thickBot="1">
      <c r="A761" s="134"/>
      <c r="B761" s="135"/>
      <c r="C761" s="135"/>
      <c r="D761" s="161"/>
      <c r="E761" s="80">
        <f>(E758+E720+E683+E646+E607+E571+E533+E495+E456+E420+E384+E345+E307+E267+E230+E190+E150+E114+E75+E38)/20</f>
        <v>50.756874</v>
      </c>
      <c r="F761" s="80">
        <f>(F758+F720+F683+F646+F607+F571+F533+F495+F456+F420+F384+F345+F307+F267+F230+F190+F150+F114+F75+F38)/20</f>
        <v>56.46112949999999</v>
      </c>
      <c r="G761" s="80">
        <f>(G758+G720+G683+G646+G607+G571+G533+G495+G456+G420+G384+G345+G307+G267+G230+G190+G150+G114+G75+G38)/20</f>
        <v>223.222322</v>
      </c>
      <c r="H761" s="80">
        <f>(H758+H720+H683+H646+H607+H571+H533+H495+H456+H420+H384+H345+H307+H267+H230+H190+H150+H114+H75+H38)/20</f>
        <v>1690.5309789999997</v>
      </c>
      <c r="I761" s="82">
        <v>45</v>
      </c>
    </row>
    <row r="762" spans="1:9" s="32" customFormat="1" ht="27.75" customHeight="1">
      <c r="A762" s="162"/>
      <c r="B762" s="162"/>
      <c r="C762" s="162"/>
      <c r="D762" s="162"/>
      <c r="E762" s="163"/>
      <c r="F762" s="163"/>
      <c r="G762" s="163"/>
      <c r="H762" s="163"/>
      <c r="I762" s="163"/>
    </row>
    <row r="763" spans="1:9" s="32" customFormat="1" ht="12.75">
      <c r="A763" s="12"/>
      <c r="B763" s="13"/>
      <c r="C763" s="12"/>
      <c r="D763" s="12"/>
      <c r="E763" s="12"/>
      <c r="F763" s="12"/>
      <c r="G763" s="12"/>
      <c r="H763" s="12"/>
      <c r="I763" s="12"/>
    </row>
    <row r="764" spans="1:9" s="32" customFormat="1" ht="12.75">
      <c r="A764" s="12"/>
      <c r="B764" s="12"/>
      <c r="C764" s="12"/>
      <c r="D764" s="12"/>
      <c r="E764" s="12"/>
      <c r="F764" s="12"/>
      <c r="G764" s="12"/>
      <c r="H764" s="14"/>
      <c r="I764" s="12"/>
    </row>
    <row r="765" spans="1:9" s="32" customFormat="1" ht="12.75">
      <c r="A765" s="12"/>
      <c r="B765" s="12"/>
      <c r="C765" s="12"/>
      <c r="D765" s="12"/>
      <c r="E765" s="12"/>
      <c r="F765" s="12"/>
      <c r="G765" s="12"/>
      <c r="H765" s="14"/>
      <c r="I765" s="12"/>
    </row>
    <row r="766" spans="1:9" s="32" customFormat="1" ht="12.75">
      <c r="A766" s="12"/>
      <c r="B766" s="12"/>
      <c r="C766" s="12"/>
      <c r="D766" s="12"/>
      <c r="E766" s="12"/>
      <c r="F766" s="12"/>
      <c r="G766" s="12"/>
      <c r="H766" s="14"/>
      <c r="I766" s="12"/>
    </row>
    <row r="767" spans="1:9" s="32" customFormat="1" ht="12.75">
      <c r="A767" s="12"/>
      <c r="B767" s="12"/>
      <c r="C767" s="12"/>
      <c r="D767" s="12"/>
      <c r="E767" s="12"/>
      <c r="F767" s="12"/>
      <c r="G767" s="12"/>
      <c r="H767" s="14"/>
      <c r="I767" s="12"/>
    </row>
    <row r="768" spans="1:9" s="32" customFormat="1" ht="12.75">
      <c r="A768" s="12"/>
      <c r="B768" s="12"/>
      <c r="C768" s="12"/>
      <c r="D768" s="12"/>
      <c r="E768" s="12"/>
      <c r="F768" s="12"/>
      <c r="G768" s="12"/>
      <c r="H768" s="14"/>
      <c r="I768" s="12"/>
    </row>
    <row r="769" spans="1:9" s="32" customFormat="1" ht="12.75">
      <c r="A769" s="12"/>
      <c r="B769" s="12"/>
      <c r="C769" s="12"/>
      <c r="D769" s="12"/>
      <c r="E769" s="12"/>
      <c r="F769" s="12"/>
      <c r="G769" s="12"/>
      <c r="H769" s="14"/>
      <c r="I769" s="12"/>
    </row>
    <row r="770" spans="1:9" s="32" customFormat="1" ht="12.75">
      <c r="A770" s="12"/>
      <c r="B770" s="12"/>
      <c r="C770" s="12"/>
      <c r="D770" s="12"/>
      <c r="E770" s="12"/>
      <c r="F770" s="12"/>
      <c r="G770" s="12"/>
      <c r="H770" s="14"/>
      <c r="I770" s="12"/>
    </row>
    <row r="771" spans="1:9" s="32" customFormat="1" ht="12.75">
      <c r="A771" s="12"/>
      <c r="B771" s="12"/>
      <c r="C771" s="12"/>
      <c r="D771" s="12"/>
      <c r="E771" s="12"/>
      <c r="F771" s="12"/>
      <c r="G771" s="12"/>
      <c r="H771" s="14"/>
      <c r="I771" s="12"/>
    </row>
    <row r="772" spans="1:9" s="32" customFormat="1" ht="12.75">
      <c r="A772" s="12"/>
      <c r="B772" s="12"/>
      <c r="C772" s="12"/>
      <c r="D772" s="12"/>
      <c r="E772" s="12"/>
      <c r="F772" s="12"/>
      <c r="G772" s="12"/>
      <c r="H772" s="14"/>
      <c r="I772" s="12"/>
    </row>
  </sheetData>
  <sheetProtection password="ECC3" sheet="1"/>
  <mergeCells count="708">
    <mergeCell ref="D199:D200"/>
    <mergeCell ref="H265:H266"/>
    <mergeCell ref="E199:G199"/>
    <mergeCell ref="B335:C335"/>
    <mergeCell ref="B369:C369"/>
    <mergeCell ref="A373:I373"/>
    <mergeCell ref="B360:C360"/>
    <mergeCell ref="B336:C336"/>
    <mergeCell ref="E343:G343"/>
    <mergeCell ref="B333:C333"/>
    <mergeCell ref="A1:I1"/>
    <mergeCell ref="B296:C296"/>
    <mergeCell ref="B171:C171"/>
    <mergeCell ref="B87:C87"/>
    <mergeCell ref="B109:C109"/>
    <mergeCell ref="H542:H543"/>
    <mergeCell ref="B140:C140"/>
    <mergeCell ref="B491:C491"/>
    <mergeCell ref="A506:I506"/>
    <mergeCell ref="A418:D420"/>
    <mergeCell ref="B564:C564"/>
    <mergeCell ref="B707:C707"/>
    <mergeCell ref="B368:C368"/>
    <mergeCell ref="A207:I207"/>
    <mergeCell ref="B211:C211"/>
    <mergeCell ref="B219:C219"/>
    <mergeCell ref="B213:C213"/>
    <mergeCell ref="E265:G265"/>
    <mergeCell ref="B550:C550"/>
    <mergeCell ref="D577:H577"/>
    <mergeCell ref="B715:C715"/>
    <mergeCell ref="B702:C702"/>
    <mergeCell ref="B676:C676"/>
    <mergeCell ref="B705:C705"/>
    <mergeCell ref="B709:C709"/>
    <mergeCell ref="B565:C565"/>
    <mergeCell ref="A595:I595"/>
    <mergeCell ref="D613:H613"/>
    <mergeCell ref="B590:C590"/>
    <mergeCell ref="D580:D581"/>
    <mergeCell ref="A738:I738"/>
    <mergeCell ref="B745:C745"/>
    <mergeCell ref="B748:C748"/>
    <mergeCell ref="B753:C753"/>
    <mergeCell ref="B737:C737"/>
    <mergeCell ref="B752:C752"/>
    <mergeCell ref="B746:C746"/>
    <mergeCell ref="A759:D761"/>
    <mergeCell ref="A681:D683"/>
    <mergeCell ref="H759:H760"/>
    <mergeCell ref="H718:H719"/>
    <mergeCell ref="A756:D758"/>
    <mergeCell ref="A750:I750"/>
    <mergeCell ref="E756:G756"/>
    <mergeCell ref="H756:H757"/>
    <mergeCell ref="H729:H730"/>
    <mergeCell ref="E759:G759"/>
    <mergeCell ref="B735:C735"/>
    <mergeCell ref="B754:C754"/>
    <mergeCell ref="A731:I731"/>
    <mergeCell ref="D729:D730"/>
    <mergeCell ref="A736:I736"/>
    <mergeCell ref="B739:C739"/>
    <mergeCell ref="B743:C743"/>
    <mergeCell ref="B741:C741"/>
    <mergeCell ref="B744:C744"/>
    <mergeCell ref="B749:C749"/>
    <mergeCell ref="B717:C717"/>
    <mergeCell ref="B669:C669"/>
    <mergeCell ref="B670:C670"/>
    <mergeCell ref="B671:C671"/>
    <mergeCell ref="B713:C713"/>
    <mergeCell ref="A708:I708"/>
    <mergeCell ref="A711:I711"/>
    <mergeCell ref="A693:I693"/>
    <mergeCell ref="B712:C712"/>
    <mergeCell ref="A675:I675"/>
    <mergeCell ref="B583:C583"/>
    <mergeCell ref="A569:D571"/>
    <mergeCell ref="B584:C584"/>
    <mergeCell ref="A582:I582"/>
    <mergeCell ref="A580:A581"/>
    <mergeCell ref="B552:C552"/>
    <mergeCell ref="B566:C566"/>
    <mergeCell ref="H580:H581"/>
    <mergeCell ref="E580:G580"/>
    <mergeCell ref="B555:C555"/>
    <mergeCell ref="A560:I560"/>
    <mergeCell ref="B562:C562"/>
    <mergeCell ref="B568:C568"/>
    <mergeCell ref="B553:C553"/>
    <mergeCell ref="B554:C554"/>
    <mergeCell ref="B507:C507"/>
    <mergeCell ref="B518:C518"/>
    <mergeCell ref="E542:G542"/>
    <mergeCell ref="E531:G531"/>
    <mergeCell ref="H531:H532"/>
    <mergeCell ref="E569:G569"/>
    <mergeCell ref="A497:I497"/>
    <mergeCell ref="A563:I563"/>
    <mergeCell ref="H569:H570"/>
    <mergeCell ref="A549:I549"/>
    <mergeCell ref="A544:I544"/>
    <mergeCell ref="A542:A543"/>
    <mergeCell ref="A514:I514"/>
    <mergeCell ref="B548:C548"/>
    <mergeCell ref="A551:I551"/>
    <mergeCell ref="B488:C488"/>
    <mergeCell ref="B477:C477"/>
    <mergeCell ref="B468:C468"/>
    <mergeCell ref="B469:C469"/>
    <mergeCell ref="B470:C470"/>
    <mergeCell ref="B465:C466"/>
    <mergeCell ref="A486:I486"/>
    <mergeCell ref="B482:C482"/>
    <mergeCell ref="A483:I483"/>
    <mergeCell ref="B487:C487"/>
    <mergeCell ref="B478:C478"/>
    <mergeCell ref="B481:C481"/>
    <mergeCell ref="B473:C473"/>
    <mergeCell ref="B475:C475"/>
    <mergeCell ref="A476:I476"/>
    <mergeCell ref="A467:I467"/>
    <mergeCell ref="B472:C472"/>
    <mergeCell ref="B471:C471"/>
    <mergeCell ref="A474:I474"/>
    <mergeCell ref="A325:I325"/>
    <mergeCell ref="A337:I337"/>
    <mergeCell ref="B358:C358"/>
    <mergeCell ref="B359:C359"/>
    <mergeCell ref="B330:C330"/>
    <mergeCell ref="B329:C329"/>
    <mergeCell ref="B332:C332"/>
    <mergeCell ref="A356:I356"/>
    <mergeCell ref="H228:H229"/>
    <mergeCell ref="B354:C355"/>
    <mergeCell ref="B328:C328"/>
    <mergeCell ref="B204:C204"/>
    <mergeCell ref="B323:C323"/>
    <mergeCell ref="B320:C320"/>
    <mergeCell ref="B321:C321"/>
    <mergeCell ref="A318:I318"/>
    <mergeCell ref="A209:I209"/>
    <mergeCell ref="B212:C212"/>
    <mergeCell ref="B205:C205"/>
    <mergeCell ref="A327:I327"/>
    <mergeCell ref="B299:C299"/>
    <mergeCell ref="E316:G316"/>
    <mergeCell ref="H316:H317"/>
    <mergeCell ref="A305:D307"/>
    <mergeCell ref="B322:C322"/>
    <mergeCell ref="A265:D267"/>
    <mergeCell ref="B297:C297"/>
    <mergeCell ref="A298:I298"/>
    <mergeCell ref="D155:H155"/>
    <mergeCell ref="A188:D190"/>
    <mergeCell ref="B339:C339"/>
    <mergeCell ref="B220:C220"/>
    <mergeCell ref="A228:D230"/>
    <mergeCell ref="B300:C300"/>
    <mergeCell ref="A334:I334"/>
    <mergeCell ref="B206:C206"/>
    <mergeCell ref="B203:C203"/>
    <mergeCell ref="E228:G228"/>
    <mergeCell ref="A112:D114"/>
    <mergeCell ref="E112:G112"/>
    <mergeCell ref="H112:H113"/>
    <mergeCell ref="B105:C105"/>
    <mergeCell ref="A722:I722"/>
    <mergeCell ref="B710:C710"/>
    <mergeCell ref="B706:C706"/>
    <mergeCell ref="B703:C703"/>
    <mergeCell ref="B704:C704"/>
    <mergeCell ref="A199:A200"/>
    <mergeCell ref="B734:C734"/>
    <mergeCell ref="E729:G729"/>
    <mergeCell ref="D195:H195"/>
    <mergeCell ref="D235:H235"/>
    <mergeCell ref="B361:C361"/>
    <mergeCell ref="B378:C378"/>
    <mergeCell ref="B210:C210"/>
    <mergeCell ref="H343:H344"/>
    <mergeCell ref="B208:C208"/>
    <mergeCell ref="B202:C202"/>
    <mergeCell ref="B695:C695"/>
    <mergeCell ref="A685:I685"/>
    <mergeCell ref="A691:A692"/>
    <mergeCell ref="A729:A730"/>
    <mergeCell ref="B716:C716"/>
    <mergeCell ref="A718:D720"/>
    <mergeCell ref="B729:C730"/>
    <mergeCell ref="D726:H726"/>
    <mergeCell ref="E718:G718"/>
    <mergeCell ref="A701:I701"/>
    <mergeCell ref="B696:C696"/>
    <mergeCell ref="B755:C755"/>
    <mergeCell ref="B740:C740"/>
    <mergeCell ref="A747:I747"/>
    <mergeCell ref="B751:C751"/>
    <mergeCell ref="B714:C714"/>
    <mergeCell ref="B697:C697"/>
    <mergeCell ref="B732:C732"/>
    <mergeCell ref="B742:C742"/>
    <mergeCell ref="B733:C733"/>
    <mergeCell ref="B680:C680"/>
    <mergeCell ref="A672:I672"/>
    <mergeCell ref="B673:C673"/>
    <mergeCell ref="H691:H692"/>
    <mergeCell ref="D688:H688"/>
    <mergeCell ref="B700:C700"/>
    <mergeCell ref="B698:C698"/>
    <mergeCell ref="A699:I699"/>
    <mergeCell ref="H681:H682"/>
    <mergeCell ref="B694:C694"/>
    <mergeCell ref="B691:C692"/>
    <mergeCell ref="D691:D692"/>
    <mergeCell ref="E691:G691"/>
    <mergeCell ref="H655:H656"/>
    <mergeCell ref="A655:A656"/>
    <mergeCell ref="B655:C656"/>
    <mergeCell ref="E681:G681"/>
    <mergeCell ref="B677:C677"/>
    <mergeCell ref="B661:C661"/>
    <mergeCell ref="A665:I665"/>
    <mergeCell ref="D652:H652"/>
    <mergeCell ref="H644:H645"/>
    <mergeCell ref="B658:C658"/>
    <mergeCell ref="A657:I657"/>
    <mergeCell ref="B679:C679"/>
    <mergeCell ref="B659:C659"/>
    <mergeCell ref="B674:C674"/>
    <mergeCell ref="B660:C660"/>
    <mergeCell ref="B668:C668"/>
    <mergeCell ref="B678:C678"/>
    <mergeCell ref="B628:C628"/>
    <mergeCell ref="D655:D656"/>
    <mergeCell ref="E655:G655"/>
    <mergeCell ref="A663:I663"/>
    <mergeCell ref="B664:C664"/>
    <mergeCell ref="B643:C643"/>
    <mergeCell ref="B634:C634"/>
    <mergeCell ref="B635:C635"/>
    <mergeCell ref="B629:C629"/>
    <mergeCell ref="A636:I636"/>
    <mergeCell ref="B640:C640"/>
    <mergeCell ref="A648:I648"/>
    <mergeCell ref="A644:D646"/>
    <mergeCell ref="B641:C641"/>
    <mergeCell ref="B642:C642"/>
    <mergeCell ref="B637:C637"/>
    <mergeCell ref="B638:C638"/>
    <mergeCell ref="B639:C639"/>
    <mergeCell ref="A625:I625"/>
    <mergeCell ref="B667:C667"/>
    <mergeCell ref="B630:C630"/>
    <mergeCell ref="B631:C631"/>
    <mergeCell ref="B666:C666"/>
    <mergeCell ref="E644:G644"/>
    <mergeCell ref="B626:C626"/>
    <mergeCell ref="A633:I633"/>
    <mergeCell ref="B627:C627"/>
    <mergeCell ref="B662:C662"/>
    <mergeCell ref="A623:I623"/>
    <mergeCell ref="B624:C624"/>
    <mergeCell ref="B632:C632"/>
    <mergeCell ref="A618:I618"/>
    <mergeCell ref="B599:C599"/>
    <mergeCell ref="B600:C600"/>
    <mergeCell ref="B601:C601"/>
    <mergeCell ref="E605:G605"/>
    <mergeCell ref="B621:C621"/>
    <mergeCell ref="B622:C622"/>
    <mergeCell ref="A616:A617"/>
    <mergeCell ref="B616:C617"/>
    <mergeCell ref="D616:D617"/>
    <mergeCell ref="B381:C381"/>
    <mergeCell ref="B604:C604"/>
    <mergeCell ref="B602:C602"/>
    <mergeCell ref="B603:C603"/>
    <mergeCell ref="B597:C597"/>
    <mergeCell ref="A598:I598"/>
    <mergeCell ref="B480:C480"/>
    <mergeCell ref="H616:H617"/>
    <mergeCell ref="E616:G616"/>
    <mergeCell ref="B380:C380"/>
    <mergeCell ref="A605:D607"/>
    <mergeCell ref="H605:H606"/>
    <mergeCell ref="E382:G382"/>
    <mergeCell ref="A609:I609"/>
    <mergeCell ref="B596:C596"/>
    <mergeCell ref="B592:C592"/>
    <mergeCell ref="B593:C593"/>
    <mergeCell ref="B509:C509"/>
    <mergeCell ref="A535:I535"/>
    <mergeCell ref="B594:C594"/>
    <mergeCell ref="B280:C280"/>
    <mergeCell ref="B585:C585"/>
    <mergeCell ref="B586:C586"/>
    <mergeCell ref="A587:I587"/>
    <mergeCell ref="A573:I573"/>
    <mergeCell ref="B485:C485"/>
    <mergeCell ref="B445:C445"/>
    <mergeCell ref="B545:C545"/>
    <mergeCell ref="B546:C546"/>
    <mergeCell ref="B547:C547"/>
    <mergeCell ref="B542:C543"/>
    <mergeCell ref="D542:D543"/>
    <mergeCell ref="B511:C511"/>
    <mergeCell ref="B521:C521"/>
    <mergeCell ref="B529:C529"/>
    <mergeCell ref="D539:H539"/>
    <mergeCell ref="A531:D533"/>
    <mergeCell ref="B591:C591"/>
    <mergeCell ref="B557:C557"/>
    <mergeCell ref="B558:C558"/>
    <mergeCell ref="B559:C559"/>
    <mergeCell ref="B556:C556"/>
    <mergeCell ref="B561:C561"/>
    <mergeCell ref="B567:C567"/>
    <mergeCell ref="B580:C581"/>
    <mergeCell ref="B588:C588"/>
    <mergeCell ref="A589:I589"/>
    <mergeCell ref="B530:C530"/>
    <mergeCell ref="B527:C527"/>
    <mergeCell ref="A525:I525"/>
    <mergeCell ref="B528:C528"/>
    <mergeCell ref="B524:C524"/>
    <mergeCell ref="B519:C519"/>
    <mergeCell ref="B526:C526"/>
    <mergeCell ref="B520:C520"/>
    <mergeCell ref="A522:I522"/>
    <mergeCell ref="B523:C523"/>
    <mergeCell ref="B515:C515"/>
    <mergeCell ref="A512:I512"/>
    <mergeCell ref="B517:C517"/>
    <mergeCell ref="B513:C513"/>
    <mergeCell ref="B479:C479"/>
    <mergeCell ref="B504:C505"/>
    <mergeCell ref="D504:D505"/>
    <mergeCell ref="B508:C508"/>
    <mergeCell ref="B510:C510"/>
    <mergeCell ref="B516:C516"/>
    <mergeCell ref="H504:H505"/>
    <mergeCell ref="B492:C492"/>
    <mergeCell ref="E493:G493"/>
    <mergeCell ref="H493:H494"/>
    <mergeCell ref="B490:C490"/>
    <mergeCell ref="E504:G504"/>
    <mergeCell ref="A493:D495"/>
    <mergeCell ref="A504:A505"/>
    <mergeCell ref="D501:H501"/>
    <mergeCell ref="H465:H466"/>
    <mergeCell ref="D462:H462"/>
    <mergeCell ref="B451:C451"/>
    <mergeCell ref="B452:C452"/>
    <mergeCell ref="B453:C453"/>
    <mergeCell ref="E454:G454"/>
    <mergeCell ref="H454:H455"/>
    <mergeCell ref="A458:I458"/>
    <mergeCell ref="A454:D456"/>
    <mergeCell ref="A465:A466"/>
    <mergeCell ref="B450:C450"/>
    <mergeCell ref="B441:C441"/>
    <mergeCell ref="B449:C449"/>
    <mergeCell ref="A444:I444"/>
    <mergeCell ref="B484:C484"/>
    <mergeCell ref="B446:C446"/>
    <mergeCell ref="A447:I447"/>
    <mergeCell ref="B448:C448"/>
    <mergeCell ref="D465:D466"/>
    <mergeCell ref="E465:G465"/>
    <mergeCell ref="B442:C442"/>
    <mergeCell ref="B443:C443"/>
    <mergeCell ref="A434:I434"/>
    <mergeCell ref="B435:C435"/>
    <mergeCell ref="A436:I436"/>
    <mergeCell ref="B437:C437"/>
    <mergeCell ref="B438:C438"/>
    <mergeCell ref="B439:C439"/>
    <mergeCell ref="B440:C440"/>
    <mergeCell ref="A430:I430"/>
    <mergeCell ref="H428:H429"/>
    <mergeCell ref="B433:C433"/>
    <mergeCell ref="B432:C432"/>
    <mergeCell ref="B428:C429"/>
    <mergeCell ref="D428:D429"/>
    <mergeCell ref="B431:C431"/>
    <mergeCell ref="A428:A429"/>
    <mergeCell ref="E428:G428"/>
    <mergeCell ref="A422:I422"/>
    <mergeCell ref="B410:C410"/>
    <mergeCell ref="B379:C379"/>
    <mergeCell ref="A376:I376"/>
    <mergeCell ref="E305:G305"/>
    <mergeCell ref="H305:H306"/>
    <mergeCell ref="B417:C417"/>
    <mergeCell ref="B415:C415"/>
    <mergeCell ref="B416:C416"/>
    <mergeCell ref="E418:G418"/>
    <mergeCell ref="D425:H425"/>
    <mergeCell ref="B301:C301"/>
    <mergeCell ref="D313:H313"/>
    <mergeCell ref="H418:H419"/>
    <mergeCell ref="A365:I365"/>
    <mergeCell ref="B366:C366"/>
    <mergeCell ref="B407:C407"/>
    <mergeCell ref="B408:C408"/>
    <mergeCell ref="B402:C402"/>
    <mergeCell ref="A409:I409"/>
    <mergeCell ref="B411:C411"/>
    <mergeCell ref="A412:I412"/>
    <mergeCell ref="B400:C400"/>
    <mergeCell ref="A401:I401"/>
    <mergeCell ref="B403:C403"/>
    <mergeCell ref="B404:C404"/>
    <mergeCell ref="B405:C405"/>
    <mergeCell ref="B406:C406"/>
    <mergeCell ref="A394:I394"/>
    <mergeCell ref="B395:C395"/>
    <mergeCell ref="B396:C396"/>
    <mergeCell ref="B397:C397"/>
    <mergeCell ref="A399:I399"/>
    <mergeCell ref="B398:C398"/>
    <mergeCell ref="A392:A393"/>
    <mergeCell ref="B392:C393"/>
    <mergeCell ref="D392:D393"/>
    <mergeCell ref="E392:G392"/>
    <mergeCell ref="H392:H393"/>
    <mergeCell ref="D389:H389"/>
    <mergeCell ref="A386:I386"/>
    <mergeCell ref="B367:C367"/>
    <mergeCell ref="H382:H383"/>
    <mergeCell ref="B375:C375"/>
    <mergeCell ref="B370:C370"/>
    <mergeCell ref="A382:D384"/>
    <mergeCell ref="B371:C371"/>
    <mergeCell ref="B372:C372"/>
    <mergeCell ref="B374:C374"/>
    <mergeCell ref="B302:C302"/>
    <mergeCell ref="B303:C303"/>
    <mergeCell ref="B364:C364"/>
    <mergeCell ref="E354:G354"/>
    <mergeCell ref="H354:H355"/>
    <mergeCell ref="A354:A355"/>
    <mergeCell ref="D354:D355"/>
    <mergeCell ref="D351:H351"/>
    <mergeCell ref="B357:C357"/>
    <mergeCell ref="A343:D345"/>
    <mergeCell ref="B414:C414"/>
    <mergeCell ref="A309:I309"/>
    <mergeCell ref="A316:A317"/>
    <mergeCell ref="B316:C317"/>
    <mergeCell ref="B304:C304"/>
    <mergeCell ref="B342:C342"/>
    <mergeCell ref="B319:C319"/>
    <mergeCell ref="D316:D317"/>
    <mergeCell ref="B362:C362"/>
    <mergeCell ref="A363:I363"/>
    <mergeCell ref="B290:C290"/>
    <mergeCell ref="B291:C291"/>
    <mergeCell ref="B292:C292"/>
    <mergeCell ref="B293:C293"/>
    <mergeCell ref="B294:C294"/>
    <mergeCell ref="A295:I295"/>
    <mergeCell ref="A285:I285"/>
    <mergeCell ref="B286:C286"/>
    <mergeCell ref="A288:I288"/>
    <mergeCell ref="B289:C289"/>
    <mergeCell ref="B283:C283"/>
    <mergeCell ref="B284:C284"/>
    <mergeCell ref="B282:C282"/>
    <mergeCell ref="A277:A278"/>
    <mergeCell ref="B277:C278"/>
    <mergeCell ref="D277:D278"/>
    <mergeCell ref="E277:G277"/>
    <mergeCell ref="A269:I269"/>
    <mergeCell ref="D273:H273"/>
    <mergeCell ref="A279:I279"/>
    <mergeCell ref="H277:H278"/>
    <mergeCell ref="B281:C281"/>
    <mergeCell ref="B258:C258"/>
    <mergeCell ref="A259:I259"/>
    <mergeCell ref="B260:C260"/>
    <mergeCell ref="B261:C261"/>
    <mergeCell ref="B264:C264"/>
    <mergeCell ref="B262:C262"/>
    <mergeCell ref="B263:C263"/>
    <mergeCell ref="A256:I256"/>
    <mergeCell ref="B257:C257"/>
    <mergeCell ref="B244:C244"/>
    <mergeCell ref="A246:I246"/>
    <mergeCell ref="B245:C245"/>
    <mergeCell ref="A248:I248"/>
    <mergeCell ref="B255:C255"/>
    <mergeCell ref="B247:C247"/>
    <mergeCell ref="B242:C242"/>
    <mergeCell ref="B243:C243"/>
    <mergeCell ref="B249:C249"/>
    <mergeCell ref="B254:C254"/>
    <mergeCell ref="A240:I240"/>
    <mergeCell ref="B241:C241"/>
    <mergeCell ref="B250:C250"/>
    <mergeCell ref="B251:C251"/>
    <mergeCell ref="B252:C252"/>
    <mergeCell ref="B253:C253"/>
    <mergeCell ref="B226:C226"/>
    <mergeCell ref="B227:C227"/>
    <mergeCell ref="B214:C214"/>
    <mergeCell ref="B225:C225"/>
    <mergeCell ref="B216:C216"/>
    <mergeCell ref="B217:C217"/>
    <mergeCell ref="B223:C223"/>
    <mergeCell ref="A238:A239"/>
    <mergeCell ref="B238:C239"/>
    <mergeCell ref="A221:I221"/>
    <mergeCell ref="B222:C222"/>
    <mergeCell ref="D238:D239"/>
    <mergeCell ref="B215:C215"/>
    <mergeCell ref="A218:I218"/>
    <mergeCell ref="H238:H239"/>
    <mergeCell ref="A231:I231"/>
    <mergeCell ref="B224:C224"/>
    <mergeCell ref="B186:C186"/>
    <mergeCell ref="B187:C187"/>
    <mergeCell ref="A191:I191"/>
    <mergeCell ref="H199:H200"/>
    <mergeCell ref="E238:G238"/>
    <mergeCell ref="A201:I201"/>
    <mergeCell ref="B199:C200"/>
    <mergeCell ref="E188:G188"/>
    <mergeCell ref="H188:H189"/>
    <mergeCell ref="C193:I193"/>
    <mergeCell ref="B179:C179"/>
    <mergeCell ref="B180:C180"/>
    <mergeCell ref="A181:I181"/>
    <mergeCell ref="B182:C182"/>
    <mergeCell ref="B185:C185"/>
    <mergeCell ref="B183:C183"/>
    <mergeCell ref="B184:C184"/>
    <mergeCell ref="B175:C175"/>
    <mergeCell ref="A170:I170"/>
    <mergeCell ref="B173:C173"/>
    <mergeCell ref="B174:C174"/>
    <mergeCell ref="B172:C172"/>
    <mergeCell ref="A178:I178"/>
    <mergeCell ref="B159:C160"/>
    <mergeCell ref="D159:D160"/>
    <mergeCell ref="E159:G159"/>
    <mergeCell ref="B162:C162"/>
    <mergeCell ref="H159:H160"/>
    <mergeCell ref="B164:C164"/>
    <mergeCell ref="B163:C163"/>
    <mergeCell ref="B134:C134"/>
    <mergeCell ref="B135:C135"/>
    <mergeCell ref="A139:I139"/>
    <mergeCell ref="B147:C147"/>
    <mergeCell ref="H148:H149"/>
    <mergeCell ref="B165:C165"/>
    <mergeCell ref="A151:I151"/>
    <mergeCell ref="B144:C144"/>
    <mergeCell ref="A148:D150"/>
    <mergeCell ref="E148:G148"/>
    <mergeCell ref="B138:C138"/>
    <mergeCell ref="B176:C176"/>
    <mergeCell ref="B177:C177"/>
    <mergeCell ref="A161:I161"/>
    <mergeCell ref="B166:C166"/>
    <mergeCell ref="B143:C143"/>
    <mergeCell ref="A168:I168"/>
    <mergeCell ref="B167:C167"/>
    <mergeCell ref="B169:C169"/>
    <mergeCell ref="A159:A160"/>
    <mergeCell ref="B141:C141"/>
    <mergeCell ref="A142:I142"/>
    <mergeCell ref="B122:C123"/>
    <mergeCell ref="B145:C145"/>
    <mergeCell ref="B146:C146"/>
    <mergeCell ref="A130:I130"/>
    <mergeCell ref="B131:C131"/>
    <mergeCell ref="A132:I132"/>
    <mergeCell ref="B136:C136"/>
    <mergeCell ref="B137:C137"/>
    <mergeCell ref="B133:C133"/>
    <mergeCell ref="D119:H119"/>
    <mergeCell ref="A124:I124"/>
    <mergeCell ref="B127:C127"/>
    <mergeCell ref="B128:C128"/>
    <mergeCell ref="B126:C126"/>
    <mergeCell ref="B125:C125"/>
    <mergeCell ref="D122:D123"/>
    <mergeCell ref="E122:G122"/>
    <mergeCell ref="H122:H123"/>
    <mergeCell ref="B69:C69"/>
    <mergeCell ref="D83:D84"/>
    <mergeCell ref="B71:C71"/>
    <mergeCell ref="A85:I85"/>
    <mergeCell ref="B94:C94"/>
    <mergeCell ref="B97:C97"/>
    <mergeCell ref="B96:C96"/>
    <mergeCell ref="B95:C95"/>
    <mergeCell ref="B86:C86"/>
    <mergeCell ref="A73:D75"/>
    <mergeCell ref="D80:H80"/>
    <mergeCell ref="B106:C106"/>
    <mergeCell ref="B108:C108"/>
    <mergeCell ref="B107:C107"/>
    <mergeCell ref="B83:C84"/>
    <mergeCell ref="A104:I104"/>
    <mergeCell ref="B90:C90"/>
    <mergeCell ref="A101:I101"/>
    <mergeCell ref="B99:C99"/>
    <mergeCell ref="A93:I93"/>
    <mergeCell ref="A66:I66"/>
    <mergeCell ref="B65:C65"/>
    <mergeCell ref="B68:C68"/>
    <mergeCell ref="A63:I63"/>
    <mergeCell ref="B60:C60"/>
    <mergeCell ref="H83:H84"/>
    <mergeCell ref="E83:G83"/>
    <mergeCell ref="A76:I76"/>
    <mergeCell ref="A83:A84"/>
    <mergeCell ref="B72:C72"/>
    <mergeCell ref="D46:D47"/>
    <mergeCell ref="E73:G73"/>
    <mergeCell ref="A56:I56"/>
    <mergeCell ref="H46:H47"/>
    <mergeCell ref="H73:H74"/>
    <mergeCell ref="B58:C58"/>
    <mergeCell ref="B59:C59"/>
    <mergeCell ref="B64:C64"/>
    <mergeCell ref="B70:C70"/>
    <mergeCell ref="B61:C61"/>
    <mergeCell ref="A48:I48"/>
    <mergeCell ref="B52:C52"/>
    <mergeCell ref="A29:I29"/>
    <mergeCell ref="A36:D38"/>
    <mergeCell ref="E36:G36"/>
    <mergeCell ref="H36:H37"/>
    <mergeCell ref="B35:C35"/>
    <mergeCell ref="B49:C49"/>
    <mergeCell ref="D43:H43"/>
    <mergeCell ref="E46:G46"/>
    <mergeCell ref="H8:H9"/>
    <mergeCell ref="B23:C23"/>
    <mergeCell ref="B21:C21"/>
    <mergeCell ref="B24:C24"/>
    <mergeCell ref="B34:C34"/>
    <mergeCell ref="A46:A47"/>
    <mergeCell ref="B46:C47"/>
    <mergeCell ref="A8:A9"/>
    <mergeCell ref="B8:C9"/>
    <mergeCell ref="D8:D9"/>
    <mergeCell ref="B15:C15"/>
    <mergeCell ref="B17:C17"/>
    <mergeCell ref="A18:I18"/>
    <mergeCell ref="B14:C14"/>
    <mergeCell ref="B13:C13"/>
    <mergeCell ref="A16:I16"/>
    <mergeCell ref="E8:G8"/>
    <mergeCell ref="B31:C31"/>
    <mergeCell ref="B22:C22"/>
    <mergeCell ref="B12:C12"/>
    <mergeCell ref="B28:C28"/>
    <mergeCell ref="B27:C27"/>
    <mergeCell ref="B25:C25"/>
    <mergeCell ref="A26:I26"/>
    <mergeCell ref="B20:C20"/>
    <mergeCell ref="B30:C30"/>
    <mergeCell ref="B19:C19"/>
    <mergeCell ref="B33:C33"/>
    <mergeCell ref="B50:C50"/>
    <mergeCell ref="B53:C53"/>
    <mergeCell ref="B51:C51"/>
    <mergeCell ref="D5:H5"/>
    <mergeCell ref="B11:C11"/>
    <mergeCell ref="A10:I10"/>
    <mergeCell ref="B32:C32"/>
    <mergeCell ref="A39:I39"/>
    <mergeCell ref="A54:I54"/>
    <mergeCell ref="B129:C129"/>
    <mergeCell ref="B57:C57"/>
    <mergeCell ref="A91:I91"/>
    <mergeCell ref="B92:C92"/>
    <mergeCell ref="B89:C89"/>
    <mergeCell ref="B88:C88"/>
    <mergeCell ref="B62:C62"/>
    <mergeCell ref="B67:C67"/>
    <mergeCell ref="B55:C55"/>
    <mergeCell ref="B620:C620"/>
    <mergeCell ref="B489:C489"/>
    <mergeCell ref="A347:I347"/>
    <mergeCell ref="B326:C326"/>
    <mergeCell ref="B341:C341"/>
    <mergeCell ref="B340:C340"/>
    <mergeCell ref="B331:C331"/>
    <mergeCell ref="B377:C377"/>
    <mergeCell ref="B338:C338"/>
    <mergeCell ref="B413:C413"/>
    <mergeCell ref="B100:C100"/>
    <mergeCell ref="B324:C324"/>
    <mergeCell ref="B98:C98"/>
    <mergeCell ref="A115:I115"/>
    <mergeCell ref="A122:A123"/>
    <mergeCell ref="B619:C619"/>
    <mergeCell ref="B110:C110"/>
    <mergeCell ref="B111:C111"/>
    <mergeCell ref="B102:C102"/>
    <mergeCell ref="B103:C10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Лихтаревская Елена Геннадьевна</dc:creator>
  <cp:keywords/>
  <dc:description/>
  <cp:lastModifiedBy>Лихтаревская Елена Геннадьевна</cp:lastModifiedBy>
  <cp:lastPrinted>2016-12-02T00:43:22Z</cp:lastPrinted>
  <dcterms:created xsi:type="dcterms:W3CDTF">2014-12-08T10:08:04Z</dcterms:created>
  <dcterms:modified xsi:type="dcterms:W3CDTF">2016-12-02T00:43:30Z</dcterms:modified>
  <cp:category/>
  <cp:version/>
  <cp:contentType/>
  <cp:contentStatus/>
  <cp:revision>1</cp:revision>
</cp:coreProperties>
</file>